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ilisszentlászló\2014. Rendeletek\15. költségvetés rend.mód\"/>
    </mc:Choice>
  </mc:AlternateContent>
  <bookViews>
    <workbookView xWindow="10230" yWindow="165" windowWidth="10290" windowHeight="7680" activeTab="4"/>
  </bookViews>
  <sheets>
    <sheet name="1.SZ. MELLÉKELET" sheetId="19" r:id="rId1"/>
    <sheet name="1.A MELLÉKLET" sheetId="14" r:id="rId2"/>
    <sheet name="ÖNK 2" sheetId="15" r:id="rId3"/>
    <sheet name="óvoda 3" sheetId="12" r:id="rId4"/>
    <sheet name="Tartalék" sheetId="18" r:id="rId5"/>
  </sheets>
  <definedNames>
    <definedName name="_xlnm.Print_Area" localSheetId="0">'1.SZ. MELLÉKELET'!$A$1:$J$101</definedName>
    <definedName name="_xlnm.Print_Area" localSheetId="3">'óvoda 3'!$A$1:$L$96</definedName>
  </definedNames>
  <calcPr calcId="171027"/>
</workbook>
</file>

<file path=xl/calcChain.xml><?xml version="1.0" encoding="utf-8"?>
<calcChain xmlns="http://schemas.openxmlformats.org/spreadsheetml/2006/main">
  <c r="C12" i="18" l="1"/>
  <c r="J59" i="15"/>
  <c r="L56" i="12"/>
  <c r="I37" i="19"/>
  <c r="I36" i="19"/>
  <c r="H46" i="19"/>
  <c r="H37" i="19"/>
  <c r="J37" i="19" s="1"/>
  <c r="H10" i="19"/>
  <c r="O8" i="15"/>
  <c r="H8" i="19"/>
  <c r="F6" i="19"/>
  <c r="F15" i="19"/>
  <c r="F23" i="19"/>
  <c r="F35" i="19"/>
  <c r="F100" i="19" s="1"/>
  <c r="F66" i="19"/>
  <c r="F98" i="19" s="1"/>
  <c r="E6" i="19"/>
  <c r="E3" i="19" s="1"/>
  <c r="E43" i="19" s="1"/>
  <c r="E101" i="19" s="1"/>
  <c r="E15" i="19"/>
  <c r="E23" i="19"/>
  <c r="E35" i="19"/>
  <c r="E100" i="19" s="1"/>
  <c r="E74" i="19"/>
  <c r="E98" i="19"/>
  <c r="I40" i="19"/>
  <c r="I41" i="19"/>
  <c r="I42" i="19"/>
  <c r="H63" i="19"/>
  <c r="J63" i="19" s="1"/>
  <c r="J90" i="19"/>
  <c r="I59" i="19"/>
  <c r="I90" i="19"/>
  <c r="H90" i="19"/>
  <c r="D35" i="19"/>
  <c r="D59" i="19"/>
  <c r="D74" i="19"/>
  <c r="D90" i="19"/>
  <c r="D100" i="19"/>
  <c r="H5" i="19"/>
  <c r="J5" i="19" s="1"/>
  <c r="H17" i="19"/>
  <c r="H18" i="19"/>
  <c r="J18" i="19" s="1"/>
  <c r="H19" i="19"/>
  <c r="J19" i="19" s="1"/>
  <c r="H20" i="19"/>
  <c r="H21" i="19"/>
  <c r="H24" i="19"/>
  <c r="H28" i="19"/>
  <c r="H29" i="19"/>
  <c r="H30" i="19"/>
  <c r="H33" i="19"/>
  <c r="I8" i="19"/>
  <c r="I9" i="19"/>
  <c r="I10" i="19"/>
  <c r="I11" i="19"/>
  <c r="I12" i="19"/>
  <c r="I13" i="19"/>
  <c r="I14" i="19"/>
  <c r="I15" i="19"/>
  <c r="I24" i="19"/>
  <c r="I28" i="19"/>
  <c r="I29" i="19"/>
  <c r="I30" i="19"/>
  <c r="I33" i="19"/>
  <c r="H51" i="19"/>
  <c r="H52" i="19"/>
  <c r="H57" i="19"/>
  <c r="I45" i="19"/>
  <c r="I54" i="19"/>
  <c r="I44" i="19" s="1"/>
  <c r="J82" i="19"/>
  <c r="I82" i="19"/>
  <c r="H82" i="19"/>
  <c r="G4" i="19"/>
  <c r="G8" i="19"/>
  <c r="G9" i="19"/>
  <c r="G6" i="19"/>
  <c r="G16" i="19"/>
  <c r="G15" i="19" s="1"/>
  <c r="G26" i="19"/>
  <c r="G28" i="19"/>
  <c r="G29" i="19"/>
  <c r="G23" i="19" s="1"/>
  <c r="G31" i="19"/>
  <c r="G32" i="19"/>
  <c r="G34" i="19"/>
  <c r="E99" i="19"/>
  <c r="D6" i="19"/>
  <c r="D15" i="19"/>
  <c r="D23" i="19"/>
  <c r="D3" i="19"/>
  <c r="D45" i="19"/>
  <c r="D54" i="19"/>
  <c r="D44" i="19"/>
  <c r="D65" i="19" s="1"/>
  <c r="D66" i="19"/>
  <c r="D98" i="19" s="1"/>
  <c r="D82" i="19"/>
  <c r="J73" i="19"/>
  <c r="J66" i="19"/>
  <c r="H75" i="19"/>
  <c r="H76" i="19"/>
  <c r="H77" i="19"/>
  <c r="J77" i="19" s="1"/>
  <c r="H78" i="19"/>
  <c r="J78" i="19" s="1"/>
  <c r="H79" i="19"/>
  <c r="H80" i="19"/>
  <c r="H81" i="19"/>
  <c r="J81" i="19" s="1"/>
  <c r="H74" i="19"/>
  <c r="J74" i="19" s="1"/>
  <c r="I66" i="19"/>
  <c r="I98" i="19" s="1"/>
  <c r="H66" i="19"/>
  <c r="G81" i="19"/>
  <c r="J80" i="19"/>
  <c r="J79" i="19"/>
  <c r="J76" i="19"/>
  <c r="J75" i="19"/>
  <c r="G74" i="19"/>
  <c r="G66" i="19"/>
  <c r="H56" i="19"/>
  <c r="G42" i="19"/>
  <c r="G41" i="19"/>
  <c r="G40" i="19"/>
  <c r="G39" i="19"/>
  <c r="G38" i="19"/>
  <c r="G37" i="19"/>
  <c r="G36" i="19"/>
  <c r="J33" i="19"/>
  <c r="J29" i="19"/>
  <c r="J28" i="19"/>
  <c r="J25" i="19"/>
  <c r="J21" i="19"/>
  <c r="J20" i="19"/>
  <c r="J17" i="19"/>
  <c r="J13" i="19"/>
  <c r="J10" i="19"/>
  <c r="O7" i="15"/>
  <c r="H7" i="19" s="1"/>
  <c r="O41" i="15"/>
  <c r="H41" i="19" s="1"/>
  <c r="J41" i="19" s="1"/>
  <c r="L35" i="15"/>
  <c r="M35" i="15"/>
  <c r="N35" i="15"/>
  <c r="L66" i="15"/>
  <c r="M66" i="15"/>
  <c r="M98" i="15" s="1"/>
  <c r="N66" i="15"/>
  <c r="O66" i="15"/>
  <c r="L98" i="15"/>
  <c r="N15" i="15"/>
  <c r="N6" i="15"/>
  <c r="N3" i="15" s="1"/>
  <c r="N43" i="15" s="1"/>
  <c r="L90" i="15"/>
  <c r="M90" i="15"/>
  <c r="N90" i="15"/>
  <c r="O90" i="15"/>
  <c r="L82" i="15"/>
  <c r="M82" i="15"/>
  <c r="N82" i="15"/>
  <c r="O82" i="15"/>
  <c r="L74" i="15"/>
  <c r="M74" i="15"/>
  <c r="N74" i="15"/>
  <c r="L59" i="15"/>
  <c r="M59" i="15"/>
  <c r="N59" i="15"/>
  <c r="O61" i="15"/>
  <c r="H61" i="19" s="1"/>
  <c r="J61" i="19" s="1"/>
  <c r="O60" i="15"/>
  <c r="L54" i="15"/>
  <c r="M54" i="15"/>
  <c r="N54" i="15"/>
  <c r="M44" i="15"/>
  <c r="M65" i="15" s="1"/>
  <c r="N44" i="15"/>
  <c r="O46" i="15"/>
  <c r="L45" i="15"/>
  <c r="L44" i="15" s="1"/>
  <c r="L65" i="15" s="1"/>
  <c r="M45" i="15"/>
  <c r="N45" i="15"/>
  <c r="O37" i="15"/>
  <c r="O32" i="15"/>
  <c r="H32" i="19" s="1"/>
  <c r="J32" i="19" s="1"/>
  <c r="O31" i="15"/>
  <c r="H31" i="19" s="1"/>
  <c r="J31" i="19" s="1"/>
  <c r="N23" i="15"/>
  <c r="O4" i="15"/>
  <c r="L6" i="15"/>
  <c r="M6" i="15"/>
  <c r="H8" i="14"/>
  <c r="H10" i="14"/>
  <c r="H11" i="14"/>
  <c r="H12" i="14"/>
  <c r="H13" i="14"/>
  <c r="H14" i="14"/>
  <c r="I8" i="14"/>
  <c r="I9" i="14"/>
  <c r="I10" i="14"/>
  <c r="J10" i="14" s="1"/>
  <c r="I11" i="14"/>
  <c r="J11" i="14"/>
  <c r="I12" i="14"/>
  <c r="I13" i="14"/>
  <c r="J13" i="14"/>
  <c r="I14" i="14"/>
  <c r="J14" i="14" s="1"/>
  <c r="J6" i="15"/>
  <c r="M34" i="14"/>
  <c r="M61" i="14"/>
  <c r="M62" i="14"/>
  <c r="J23" i="15"/>
  <c r="D23" i="15"/>
  <c r="E23" i="15"/>
  <c r="F23" i="15"/>
  <c r="F3" i="15" s="1"/>
  <c r="F43" i="15" s="1"/>
  <c r="G23" i="15"/>
  <c r="H23" i="15"/>
  <c r="I23" i="15"/>
  <c r="D15" i="15"/>
  <c r="E15" i="15"/>
  <c r="F15" i="15"/>
  <c r="G15" i="15"/>
  <c r="K15" i="15" s="1"/>
  <c r="O15" i="15" s="1"/>
  <c r="H15" i="15"/>
  <c r="I15" i="15"/>
  <c r="J15" i="15"/>
  <c r="K22" i="15"/>
  <c r="O22" i="15" s="1"/>
  <c r="H22" i="19" s="1"/>
  <c r="J22" i="19" s="1"/>
  <c r="I6" i="15"/>
  <c r="I3" i="15" s="1"/>
  <c r="J3" i="15"/>
  <c r="J43" i="15" s="1"/>
  <c r="I35" i="15"/>
  <c r="J35" i="15"/>
  <c r="I45" i="15"/>
  <c r="I54" i="15"/>
  <c r="I44" i="15"/>
  <c r="J44" i="15"/>
  <c r="K62" i="15"/>
  <c r="O62" i="15" s="1"/>
  <c r="H62" i="19" s="1"/>
  <c r="J62" i="19" s="1"/>
  <c r="K61" i="15"/>
  <c r="K60" i="15"/>
  <c r="K55" i="15"/>
  <c r="K9" i="15"/>
  <c r="K8" i="15"/>
  <c r="K4" i="15"/>
  <c r="K16" i="15"/>
  <c r="H16" i="14" s="1"/>
  <c r="K20" i="15"/>
  <c r="K27" i="15"/>
  <c r="O27" i="15" s="1"/>
  <c r="H27" i="19" s="1"/>
  <c r="J27" i="19" s="1"/>
  <c r="K26" i="15"/>
  <c r="O26" i="15" s="1"/>
  <c r="K31" i="15"/>
  <c r="K32" i="15"/>
  <c r="H32" i="14" s="1"/>
  <c r="K34" i="15"/>
  <c r="H34" i="19" s="1"/>
  <c r="K41" i="15"/>
  <c r="K40" i="15"/>
  <c r="O40" i="15" s="1"/>
  <c r="H40" i="19" s="1"/>
  <c r="J40" i="19" s="1"/>
  <c r="K39" i="15"/>
  <c r="K38" i="15"/>
  <c r="O38" i="15" s="1"/>
  <c r="H38" i="19" s="1"/>
  <c r="K37" i="15"/>
  <c r="K36" i="15"/>
  <c r="O36" i="15" s="1"/>
  <c r="K42" i="12"/>
  <c r="G63" i="12"/>
  <c r="H63" i="12"/>
  <c r="I63" i="12"/>
  <c r="I95" i="12" s="1"/>
  <c r="J63" i="12"/>
  <c r="K63" i="12"/>
  <c r="G71" i="12"/>
  <c r="H71" i="12"/>
  <c r="I71" i="12"/>
  <c r="J71" i="12"/>
  <c r="K71" i="12"/>
  <c r="G79" i="12"/>
  <c r="G95" i="12" s="1"/>
  <c r="H79" i="12"/>
  <c r="I79" i="12"/>
  <c r="J79" i="12"/>
  <c r="K79" i="12"/>
  <c r="K95" i="12" s="1"/>
  <c r="G87" i="12"/>
  <c r="H87" i="12"/>
  <c r="I87" i="12"/>
  <c r="J87" i="12"/>
  <c r="J95" i="12" s="1"/>
  <c r="K87" i="12"/>
  <c r="G56" i="12"/>
  <c r="H56" i="12"/>
  <c r="I56" i="12"/>
  <c r="J56" i="12"/>
  <c r="K56" i="12"/>
  <c r="G3" i="12"/>
  <c r="G41" i="12" s="1"/>
  <c r="K3" i="12"/>
  <c r="K41" i="12" s="1"/>
  <c r="G33" i="12"/>
  <c r="H33" i="12"/>
  <c r="I33" i="12"/>
  <c r="J33" i="12"/>
  <c r="K33" i="12"/>
  <c r="H41" i="12"/>
  <c r="L36" i="12"/>
  <c r="I38" i="14" s="1"/>
  <c r="K24" i="15"/>
  <c r="H24" i="14" s="1"/>
  <c r="I24" i="14"/>
  <c r="J24" i="14"/>
  <c r="K25" i="15"/>
  <c r="H25" i="14" s="1"/>
  <c r="I25" i="14"/>
  <c r="J25" i="14"/>
  <c r="H26" i="14"/>
  <c r="J26" i="14" s="1"/>
  <c r="I26" i="14"/>
  <c r="K28" i="15"/>
  <c r="H28" i="14"/>
  <c r="J28" i="14" s="1"/>
  <c r="I28" i="14"/>
  <c r="K29" i="15"/>
  <c r="H29" i="14"/>
  <c r="J29" i="14" s="1"/>
  <c r="I29" i="14"/>
  <c r="K30" i="15"/>
  <c r="H30" i="14" s="1"/>
  <c r="J30" i="14" s="1"/>
  <c r="I30" i="14"/>
  <c r="H31" i="14"/>
  <c r="I31" i="14"/>
  <c r="K63" i="15"/>
  <c r="K53" i="15"/>
  <c r="H53" i="19" s="1"/>
  <c r="K52" i="15"/>
  <c r="K51" i="15"/>
  <c r="K50" i="15"/>
  <c r="H50" i="19" s="1"/>
  <c r="K49" i="15"/>
  <c r="H49" i="19" s="1"/>
  <c r="K48" i="15"/>
  <c r="H48" i="19" s="1"/>
  <c r="K47" i="15"/>
  <c r="O47" i="15" s="1"/>
  <c r="H47" i="19" s="1"/>
  <c r="J47" i="19" s="1"/>
  <c r="K46" i="15"/>
  <c r="F6" i="14"/>
  <c r="F3" i="14" s="1"/>
  <c r="F99" i="14" s="1"/>
  <c r="F15" i="14"/>
  <c r="F23" i="14"/>
  <c r="F35" i="14"/>
  <c r="F43" i="14"/>
  <c r="F101" i="14" s="1"/>
  <c r="F66" i="14"/>
  <c r="F98" i="14" s="1"/>
  <c r="E6" i="14"/>
  <c r="E3" i="14" s="1"/>
  <c r="E15" i="14"/>
  <c r="E23" i="14"/>
  <c r="E35" i="14"/>
  <c r="G35" i="14" s="1"/>
  <c r="G100" i="14" s="1"/>
  <c r="E74" i="14"/>
  <c r="E98" i="14"/>
  <c r="F100" i="14"/>
  <c r="G4" i="14"/>
  <c r="G8" i="14"/>
  <c r="G9" i="14"/>
  <c r="G6" i="14"/>
  <c r="G3" i="14" s="1"/>
  <c r="G16" i="14"/>
  <c r="G15" i="14" s="1"/>
  <c r="G26" i="14"/>
  <c r="G28" i="14"/>
  <c r="G29" i="14"/>
  <c r="G31" i="14"/>
  <c r="G32" i="14"/>
  <c r="G23" i="14"/>
  <c r="G34" i="14"/>
  <c r="H75" i="14"/>
  <c r="H76" i="14"/>
  <c r="H77" i="14"/>
  <c r="H78" i="14"/>
  <c r="H79" i="14"/>
  <c r="H80" i="14"/>
  <c r="K81" i="15"/>
  <c r="G81" i="14"/>
  <c r="G74" i="14"/>
  <c r="G66" i="14"/>
  <c r="G42" i="14"/>
  <c r="G41" i="14"/>
  <c r="G40" i="14"/>
  <c r="G39" i="14"/>
  <c r="G38" i="14"/>
  <c r="G37" i="14"/>
  <c r="G36" i="14"/>
  <c r="O6" i="14"/>
  <c r="O15" i="14"/>
  <c r="O23" i="14"/>
  <c r="O35" i="14"/>
  <c r="O66" i="14"/>
  <c r="O98" i="14" s="1"/>
  <c r="N6" i="14"/>
  <c r="N15" i="14"/>
  <c r="N23" i="14"/>
  <c r="N3" i="14"/>
  <c r="N35" i="14"/>
  <c r="P35" i="14" s="1"/>
  <c r="P100" i="14" s="1"/>
  <c r="N74" i="14"/>
  <c r="N98" i="14"/>
  <c r="O100" i="14"/>
  <c r="P4" i="14"/>
  <c r="P8" i="14"/>
  <c r="P9" i="14"/>
  <c r="P6" i="14" s="1"/>
  <c r="P16" i="14"/>
  <c r="P20" i="14"/>
  <c r="P15" i="14"/>
  <c r="P26" i="14"/>
  <c r="P28" i="14"/>
  <c r="P29" i="14"/>
  <c r="P31" i="14"/>
  <c r="P32" i="14"/>
  <c r="P34" i="14"/>
  <c r="P98" i="14"/>
  <c r="P81" i="14"/>
  <c r="P74" i="14"/>
  <c r="P66" i="14"/>
  <c r="P42" i="14"/>
  <c r="P41" i="14"/>
  <c r="P40" i="14"/>
  <c r="P39" i="14"/>
  <c r="P38" i="14"/>
  <c r="P37" i="14"/>
  <c r="P36" i="14"/>
  <c r="H36" i="14"/>
  <c r="I36" i="14"/>
  <c r="H37" i="14"/>
  <c r="I37" i="14"/>
  <c r="J37" i="14" s="1"/>
  <c r="H38" i="14"/>
  <c r="J38" i="14"/>
  <c r="H40" i="14"/>
  <c r="H41" i="14"/>
  <c r="H42" i="14"/>
  <c r="J42" i="14"/>
  <c r="H60" i="14"/>
  <c r="J60" i="14"/>
  <c r="H61" i="14"/>
  <c r="J62" i="14"/>
  <c r="H63" i="14"/>
  <c r="J63" i="14"/>
  <c r="H64" i="14"/>
  <c r="J64" i="14" s="1"/>
  <c r="I59" i="14"/>
  <c r="H4" i="14"/>
  <c r="K5" i="15"/>
  <c r="H5" i="14" s="1"/>
  <c r="K17" i="15"/>
  <c r="H17" i="14"/>
  <c r="J17" i="14" s="1"/>
  <c r="K18" i="15"/>
  <c r="H18" i="14" s="1"/>
  <c r="J18" i="14" s="1"/>
  <c r="K19" i="15"/>
  <c r="H19" i="14"/>
  <c r="H20" i="14"/>
  <c r="K21" i="15"/>
  <c r="H21" i="14"/>
  <c r="H22" i="14"/>
  <c r="H27" i="14"/>
  <c r="K33" i="15"/>
  <c r="H33" i="14" s="1"/>
  <c r="J33" i="14" s="1"/>
  <c r="H34" i="14"/>
  <c r="I33" i="14"/>
  <c r="H46" i="14"/>
  <c r="H47" i="14"/>
  <c r="H48" i="14"/>
  <c r="H49" i="14"/>
  <c r="H50" i="14"/>
  <c r="H51" i="14"/>
  <c r="H52" i="14"/>
  <c r="H53" i="14"/>
  <c r="H57" i="14"/>
  <c r="H58" i="14"/>
  <c r="I54" i="14"/>
  <c r="P6" i="15"/>
  <c r="K6" i="14" s="1"/>
  <c r="M6" i="14" s="1"/>
  <c r="L73" i="14"/>
  <c r="L70" i="12"/>
  <c r="I73" i="14" s="1"/>
  <c r="I66" i="14" s="1"/>
  <c r="I98" i="14" s="1"/>
  <c r="L4" i="14"/>
  <c r="K4" i="14"/>
  <c r="M4" i="14"/>
  <c r="K16" i="14"/>
  <c r="K20" i="14"/>
  <c r="M20" i="14"/>
  <c r="K26" i="14"/>
  <c r="M26" i="14" s="1"/>
  <c r="L28" i="14"/>
  <c r="L23" i="14" s="1"/>
  <c r="M28" i="14"/>
  <c r="K31" i="14"/>
  <c r="L31" i="14"/>
  <c r="M31" i="14"/>
  <c r="K32" i="14"/>
  <c r="M32" i="14" s="1"/>
  <c r="L32" i="14"/>
  <c r="K27" i="14"/>
  <c r="M27" i="14" s="1"/>
  <c r="K36" i="14"/>
  <c r="L36" i="14"/>
  <c r="K37" i="14"/>
  <c r="L37" i="14"/>
  <c r="M37" i="14"/>
  <c r="K38" i="14"/>
  <c r="L38" i="14"/>
  <c r="M38" i="14"/>
  <c r="K39" i="14"/>
  <c r="M39" i="14" s="1"/>
  <c r="L39" i="14"/>
  <c r="K40" i="14"/>
  <c r="M40" i="14" s="1"/>
  <c r="K41" i="14"/>
  <c r="M41" i="14" s="1"/>
  <c r="M42" i="14"/>
  <c r="K81" i="14"/>
  <c r="M81" i="14" s="1"/>
  <c r="K74" i="14"/>
  <c r="K46" i="14"/>
  <c r="K53" i="14" s="1"/>
  <c r="M53" i="14" s="1"/>
  <c r="M46" i="14"/>
  <c r="M45" i="14" s="1"/>
  <c r="M44" i="14" s="1"/>
  <c r="K47" i="14"/>
  <c r="M47" i="14" s="1"/>
  <c r="K55" i="14"/>
  <c r="M55" i="14" s="1"/>
  <c r="M54" i="14" s="1"/>
  <c r="K60" i="14"/>
  <c r="L35" i="14"/>
  <c r="L100" i="14" s="1"/>
  <c r="L59" i="14"/>
  <c r="K23" i="14"/>
  <c r="K54" i="14"/>
  <c r="M64" i="14"/>
  <c r="M58" i="14"/>
  <c r="K9" i="14"/>
  <c r="M9" i="14" s="1"/>
  <c r="K8" i="14"/>
  <c r="M8" i="14" s="1"/>
  <c r="L90" i="14"/>
  <c r="L82" i="14"/>
  <c r="L74" i="14"/>
  <c r="L54" i="14"/>
  <c r="L45" i="14"/>
  <c r="L15" i="14"/>
  <c r="L3" i="14" s="1"/>
  <c r="L43" i="14" s="1"/>
  <c r="H55" i="14"/>
  <c r="J55" i="14" s="1"/>
  <c r="J54" i="14" s="1"/>
  <c r="J46" i="14"/>
  <c r="J47" i="14"/>
  <c r="J45" i="14"/>
  <c r="G54" i="15"/>
  <c r="M23" i="15"/>
  <c r="P23" i="15"/>
  <c r="L23" i="15"/>
  <c r="M34" i="15"/>
  <c r="L33" i="15"/>
  <c r="M33" i="15" s="1"/>
  <c r="P33" i="15" s="1"/>
  <c r="P35" i="15"/>
  <c r="P15" i="15"/>
  <c r="P59" i="15"/>
  <c r="P65" i="15" s="1"/>
  <c r="P45" i="15"/>
  <c r="P54" i="15"/>
  <c r="P44" i="15"/>
  <c r="P74" i="15"/>
  <c r="P66" i="15"/>
  <c r="P82" i="15"/>
  <c r="P90" i="15"/>
  <c r="E22" i="12"/>
  <c r="F22" i="12"/>
  <c r="F3" i="12" s="1"/>
  <c r="G22" i="12"/>
  <c r="H22" i="12"/>
  <c r="H3" i="12" s="1"/>
  <c r="I22" i="12"/>
  <c r="I3" i="12" s="1"/>
  <c r="I41" i="12" s="1"/>
  <c r="I96" i="12" s="1"/>
  <c r="J22" i="12"/>
  <c r="J3" i="12" s="1"/>
  <c r="J41" i="12" s="1"/>
  <c r="L29" i="12"/>
  <c r="I31" i="19" s="1"/>
  <c r="L30" i="12"/>
  <c r="I32" i="19" s="1"/>
  <c r="I23" i="19" s="1"/>
  <c r="M22" i="12"/>
  <c r="N22" i="12"/>
  <c r="O22" i="12"/>
  <c r="I15" i="14"/>
  <c r="J16" i="14"/>
  <c r="J19" i="14"/>
  <c r="J20" i="14"/>
  <c r="J21" i="14"/>
  <c r="J22" i="14"/>
  <c r="L39" i="12"/>
  <c r="I41" i="14" s="1"/>
  <c r="J41" i="14" s="1"/>
  <c r="I45" i="14"/>
  <c r="I44" i="14" s="1"/>
  <c r="I65" i="14" s="1"/>
  <c r="K66" i="14"/>
  <c r="K98" i="14" s="1"/>
  <c r="K82" i="14"/>
  <c r="M82" i="14"/>
  <c r="K90" i="14"/>
  <c r="M90" i="14"/>
  <c r="M63" i="12"/>
  <c r="N95" i="12"/>
  <c r="O63" i="12"/>
  <c r="O95" i="12" s="1"/>
  <c r="M33" i="12"/>
  <c r="M3" i="12"/>
  <c r="M41" i="12" s="1"/>
  <c r="N3" i="12"/>
  <c r="N41" i="12"/>
  <c r="N96" i="12" s="1"/>
  <c r="O33" i="12"/>
  <c r="O3" i="12"/>
  <c r="O41" i="12"/>
  <c r="O96" i="12" s="1"/>
  <c r="O56" i="12"/>
  <c r="M87" i="12"/>
  <c r="M95" i="12" s="1"/>
  <c r="N87" i="12"/>
  <c r="O87" i="12"/>
  <c r="M79" i="12"/>
  <c r="N79" i="12"/>
  <c r="O79" i="12"/>
  <c r="M71" i="12"/>
  <c r="N71" i="12"/>
  <c r="O71" i="12"/>
  <c r="M56" i="12"/>
  <c r="N56" i="12"/>
  <c r="M62" i="12"/>
  <c r="N62" i="12"/>
  <c r="N63" i="12"/>
  <c r="M42" i="12"/>
  <c r="N42" i="12"/>
  <c r="O42" i="12"/>
  <c r="O62" i="12" s="1"/>
  <c r="N33" i="12"/>
  <c r="L22" i="12"/>
  <c r="L4" i="12"/>
  <c r="L32" i="12"/>
  <c r="I34" i="14" s="1"/>
  <c r="J34" i="14" s="1"/>
  <c r="F45" i="15"/>
  <c r="F44" i="15" s="1"/>
  <c r="F65" i="15" s="1"/>
  <c r="K45" i="15"/>
  <c r="E45" i="15"/>
  <c r="G45" i="15"/>
  <c r="G44" i="15" s="1"/>
  <c r="G65" i="15" s="1"/>
  <c r="F6" i="15"/>
  <c r="F35" i="15"/>
  <c r="F59" i="15"/>
  <c r="F66" i="15"/>
  <c r="F82" i="15"/>
  <c r="F74" i="15"/>
  <c r="F90" i="15"/>
  <c r="F98" i="15" s="1"/>
  <c r="G6" i="15"/>
  <c r="G35" i="15"/>
  <c r="G59" i="15"/>
  <c r="G66" i="15"/>
  <c r="G82" i="15"/>
  <c r="G74" i="15"/>
  <c r="G90" i="15"/>
  <c r="H6" i="15"/>
  <c r="H3" i="15"/>
  <c r="H43" i="15" s="1"/>
  <c r="H35" i="15"/>
  <c r="H45" i="15"/>
  <c r="H54" i="15"/>
  <c r="H59" i="15"/>
  <c r="H66" i="15"/>
  <c r="H82" i="15"/>
  <c r="H74" i="15"/>
  <c r="H90" i="15"/>
  <c r="H98" i="15"/>
  <c r="I59" i="15"/>
  <c r="I65" i="15"/>
  <c r="I66" i="15"/>
  <c r="I82" i="15"/>
  <c r="I74" i="15"/>
  <c r="I90" i="15"/>
  <c r="I98" i="15" s="1"/>
  <c r="D22" i="12"/>
  <c r="D3" i="12"/>
  <c r="D41" i="12"/>
  <c r="J75" i="14"/>
  <c r="J78" i="14"/>
  <c r="J79" i="14"/>
  <c r="J80" i="14"/>
  <c r="J77" i="14"/>
  <c r="H56" i="14"/>
  <c r="K58" i="15"/>
  <c r="H58" i="19" s="1"/>
  <c r="K64" i="15"/>
  <c r="H64" i="19" s="1"/>
  <c r="J64" i="19" s="1"/>
  <c r="J5" i="14"/>
  <c r="D33" i="12"/>
  <c r="E33" i="12"/>
  <c r="F33" i="12"/>
  <c r="E41" i="12"/>
  <c r="L6" i="12"/>
  <c r="L37" i="12"/>
  <c r="I39" i="14" s="1"/>
  <c r="I35" i="14" s="1"/>
  <c r="I100" i="14" s="1"/>
  <c r="L38" i="12"/>
  <c r="I40" i="14" s="1"/>
  <c r="L40" i="12"/>
  <c r="I42" i="14" s="1"/>
  <c r="L14" i="12"/>
  <c r="K42" i="15"/>
  <c r="H42" i="19" s="1"/>
  <c r="J42" i="19" s="1"/>
  <c r="K10" i="15"/>
  <c r="O10" i="15" s="1"/>
  <c r="K11" i="15"/>
  <c r="H11" i="19" s="1"/>
  <c r="J11" i="19" s="1"/>
  <c r="K12" i="15"/>
  <c r="H12" i="19" s="1"/>
  <c r="J12" i="19" s="1"/>
  <c r="K13" i="15"/>
  <c r="H13" i="19" s="1"/>
  <c r="K14" i="15"/>
  <c r="H14" i="19" s="1"/>
  <c r="J14" i="19" s="1"/>
  <c r="H90" i="14"/>
  <c r="I90" i="14"/>
  <c r="J90" i="14"/>
  <c r="H66" i="14"/>
  <c r="H82" i="14"/>
  <c r="I82" i="14"/>
  <c r="J82" i="14"/>
  <c r="D66" i="14"/>
  <c r="D82" i="14"/>
  <c r="D74" i="14"/>
  <c r="D98" i="14" s="1"/>
  <c r="D90" i="14"/>
  <c r="D45" i="14"/>
  <c r="D54" i="14"/>
  <c r="D44" i="14" s="1"/>
  <c r="D65" i="14" s="1"/>
  <c r="D59" i="14"/>
  <c r="D35" i="14"/>
  <c r="D100" i="14" s="1"/>
  <c r="D23" i="14"/>
  <c r="D6" i="14"/>
  <c r="D3" i="14" s="1"/>
  <c r="D15" i="14"/>
  <c r="K90" i="15"/>
  <c r="E90" i="15"/>
  <c r="E98" i="15" s="1"/>
  <c r="D90" i="15"/>
  <c r="K82" i="15"/>
  <c r="E82" i="15"/>
  <c r="D82" i="15"/>
  <c r="K74" i="15"/>
  <c r="E74" i="15"/>
  <c r="D74" i="15"/>
  <c r="K66" i="15"/>
  <c r="K98" i="15"/>
  <c r="E66" i="15"/>
  <c r="D66" i="15"/>
  <c r="D98" i="15"/>
  <c r="K59" i="15"/>
  <c r="E59" i="15"/>
  <c r="D59" i="15"/>
  <c r="E54" i="15"/>
  <c r="E44" i="15" s="1"/>
  <c r="E65" i="15" s="1"/>
  <c r="D54" i="15"/>
  <c r="D45" i="15"/>
  <c r="D44" i="15" s="1"/>
  <c r="D65" i="15" s="1"/>
  <c r="E35" i="15"/>
  <c r="D35" i="15"/>
  <c r="E6" i="15"/>
  <c r="D6" i="15"/>
  <c r="D3" i="15"/>
  <c r="D43" i="15"/>
  <c r="E3" i="15"/>
  <c r="L87" i="12"/>
  <c r="F87" i="12"/>
  <c r="E87" i="12"/>
  <c r="D87" i="12"/>
  <c r="L79" i="12"/>
  <c r="F79" i="12"/>
  <c r="F95" i="12" s="1"/>
  <c r="E79" i="12"/>
  <c r="D79" i="12"/>
  <c r="L71" i="12"/>
  <c r="F71" i="12"/>
  <c r="E71" i="12"/>
  <c r="D71" i="12"/>
  <c r="F63" i="12"/>
  <c r="E63" i="12"/>
  <c r="E95" i="12"/>
  <c r="D63" i="12"/>
  <c r="D95" i="12"/>
  <c r="F56" i="12"/>
  <c r="E56" i="12"/>
  <c r="D56" i="12"/>
  <c r="L51" i="12"/>
  <c r="J51" i="12"/>
  <c r="I51" i="12"/>
  <c r="H51" i="12"/>
  <c r="G51" i="12"/>
  <c r="F51" i="12"/>
  <c r="E51" i="12"/>
  <c r="D51" i="12"/>
  <c r="L43" i="12"/>
  <c r="J43" i="12"/>
  <c r="J42" i="12" s="1"/>
  <c r="J62" i="12" s="1"/>
  <c r="I43" i="12"/>
  <c r="I42" i="12" s="1"/>
  <c r="I62" i="12" s="1"/>
  <c r="H43" i="12"/>
  <c r="H42" i="12" s="1"/>
  <c r="H62" i="12" s="1"/>
  <c r="G43" i="12"/>
  <c r="G42" i="12" s="1"/>
  <c r="G62" i="12" s="1"/>
  <c r="F43" i="12"/>
  <c r="F42" i="12" s="1"/>
  <c r="F62" i="12" s="1"/>
  <c r="E43" i="12"/>
  <c r="E42" i="12" s="1"/>
  <c r="E62" i="12" s="1"/>
  <c r="E96" i="12" s="1"/>
  <c r="D43" i="12"/>
  <c r="D42" i="12" s="1"/>
  <c r="D62" i="12" s="1"/>
  <c r="D96" i="12" s="1"/>
  <c r="L42" i="12"/>
  <c r="L62" i="12" s="1"/>
  <c r="J14" i="12"/>
  <c r="I14" i="12"/>
  <c r="H14" i="12"/>
  <c r="G14" i="12"/>
  <c r="F14" i="12"/>
  <c r="E14" i="12"/>
  <c r="D14" i="12"/>
  <c r="K35" i="15"/>
  <c r="E43" i="15"/>
  <c r="E99" i="15" s="1"/>
  <c r="J4" i="14"/>
  <c r="J76" i="14"/>
  <c r="L33" i="12"/>
  <c r="M65" i="14" l="1"/>
  <c r="G96" i="12"/>
  <c r="D99" i="15"/>
  <c r="J96" i="12"/>
  <c r="H96" i="12"/>
  <c r="D43" i="14"/>
  <c r="D99" i="14"/>
  <c r="F99" i="15"/>
  <c r="K23" i="15"/>
  <c r="O23" i="15" s="1"/>
  <c r="D43" i="19"/>
  <c r="D99" i="19"/>
  <c r="H45" i="19"/>
  <c r="L63" i="12"/>
  <c r="L95" i="12" s="1"/>
  <c r="G3" i="15"/>
  <c r="G43" i="15" s="1"/>
  <c r="J73" i="14"/>
  <c r="J66" i="14" s="1"/>
  <c r="I6" i="14"/>
  <c r="G99" i="14"/>
  <c r="G43" i="14"/>
  <c r="E100" i="14"/>
  <c r="J98" i="19"/>
  <c r="F3" i="19"/>
  <c r="H44" i="15"/>
  <c r="H65" i="15" s="1"/>
  <c r="H99" i="15" s="1"/>
  <c r="L3" i="12"/>
  <c r="L41" i="12" s="1"/>
  <c r="L96" i="12" s="1"/>
  <c r="M96" i="12"/>
  <c r="F41" i="12"/>
  <c r="F96" i="12" s="1"/>
  <c r="P3" i="15"/>
  <c r="P43" i="15" s="1"/>
  <c r="P99" i="15" s="1"/>
  <c r="K45" i="14"/>
  <c r="K44" i="14" s="1"/>
  <c r="M74" i="14"/>
  <c r="M36" i="14"/>
  <c r="M35" i="14" s="1"/>
  <c r="M100" i="14" s="1"/>
  <c r="K35" i="14"/>
  <c r="K100" i="14" s="1"/>
  <c r="M73" i="14"/>
  <c r="M66" i="14" s="1"/>
  <c r="M98" i="14" s="1"/>
  <c r="L66" i="14"/>
  <c r="L98" i="14" s="1"/>
  <c r="N43" i="14"/>
  <c r="N101" i="14" s="1"/>
  <c r="N99" i="14"/>
  <c r="O39" i="15"/>
  <c r="H39" i="19" s="1"/>
  <c r="H39" i="14"/>
  <c r="J32" i="14"/>
  <c r="O9" i="15"/>
  <c r="H9" i="14"/>
  <c r="J9" i="14" s="1"/>
  <c r="K6" i="15"/>
  <c r="K3" i="15" s="1"/>
  <c r="K43" i="15" s="1"/>
  <c r="H4" i="19"/>
  <c r="N98" i="15"/>
  <c r="J46" i="19"/>
  <c r="J45" i="19" s="1"/>
  <c r="G98" i="19"/>
  <c r="I34" i="19"/>
  <c r="J34" i="19" s="1"/>
  <c r="M23" i="14"/>
  <c r="M16" i="14"/>
  <c r="M15" i="14" s="1"/>
  <c r="M3" i="14" s="1"/>
  <c r="K15" i="14"/>
  <c r="E43" i="14"/>
  <c r="E101" i="14" s="1"/>
  <c r="E99" i="14"/>
  <c r="G3" i="19"/>
  <c r="P98" i="15"/>
  <c r="H15" i="14"/>
  <c r="J31" i="14"/>
  <c r="I65" i="19"/>
  <c r="J30" i="19"/>
  <c r="H23" i="19"/>
  <c r="I39" i="19"/>
  <c r="G98" i="15"/>
  <c r="J15" i="14"/>
  <c r="L44" i="14"/>
  <c r="K3" i="14"/>
  <c r="M60" i="14"/>
  <c r="M59" i="14" s="1"/>
  <c r="K59" i="14"/>
  <c r="H45" i="14"/>
  <c r="H44" i="14" s="1"/>
  <c r="H3" i="14"/>
  <c r="J61" i="14"/>
  <c r="J59" i="14" s="1"/>
  <c r="H59" i="14"/>
  <c r="H74" i="14"/>
  <c r="J23" i="14"/>
  <c r="J8" i="14"/>
  <c r="H6" i="14"/>
  <c r="N65" i="15"/>
  <c r="N99" i="15" s="1"/>
  <c r="I6" i="19"/>
  <c r="I3" i="19" s="1"/>
  <c r="J40" i="14"/>
  <c r="J36" i="14"/>
  <c r="P23" i="14"/>
  <c r="P3" i="14" s="1"/>
  <c r="N100" i="14"/>
  <c r="O3" i="14"/>
  <c r="H23" i="14"/>
  <c r="H36" i="19"/>
  <c r="O35" i="15"/>
  <c r="O55" i="15"/>
  <c r="K54" i="15"/>
  <c r="H54" i="14" s="1"/>
  <c r="I43" i="15"/>
  <c r="I99" i="15" s="1"/>
  <c r="L15" i="15"/>
  <c r="M15" i="15" s="1"/>
  <c r="M3" i="15" s="1"/>
  <c r="M43" i="15" s="1"/>
  <c r="M99" i="15" s="1"/>
  <c r="J12" i="14"/>
  <c r="O59" i="15"/>
  <c r="H98" i="19"/>
  <c r="J8" i="19"/>
  <c r="O16" i="15"/>
  <c r="H16" i="19" s="1"/>
  <c r="H60" i="19"/>
  <c r="O81" i="15"/>
  <c r="O74" i="15" s="1"/>
  <c r="O98" i="15" s="1"/>
  <c r="H81" i="14"/>
  <c r="J81" i="14" s="1"/>
  <c r="I32" i="14"/>
  <c r="I23" i="14" s="1"/>
  <c r="H95" i="12"/>
  <c r="K62" i="12"/>
  <c r="O45" i="15"/>
  <c r="J24" i="19"/>
  <c r="G35" i="19"/>
  <c r="G100" i="19" s="1"/>
  <c r="I38" i="19"/>
  <c r="I35" i="19" s="1"/>
  <c r="I100" i="19" s="1"/>
  <c r="O34" i="15"/>
  <c r="M43" i="14" l="1"/>
  <c r="M101" i="14" s="1"/>
  <c r="M99" i="14"/>
  <c r="I99" i="19"/>
  <c r="I43" i="19"/>
  <c r="H99" i="14"/>
  <c r="G99" i="19"/>
  <c r="G43" i="19"/>
  <c r="J36" i="19"/>
  <c r="H35" i="19"/>
  <c r="J44" i="14"/>
  <c r="H65" i="14"/>
  <c r="J65" i="14" s="1"/>
  <c r="F43" i="19"/>
  <c r="F101" i="19" s="1"/>
  <c r="F99" i="19"/>
  <c r="J38" i="19"/>
  <c r="J23" i="19"/>
  <c r="J16" i="19"/>
  <c r="J15" i="19" s="1"/>
  <c r="H15" i="19"/>
  <c r="J35" i="14"/>
  <c r="J100" i="14" s="1"/>
  <c r="J39" i="14"/>
  <c r="H35" i="14"/>
  <c r="H100" i="14" s="1"/>
  <c r="J98" i="14"/>
  <c r="K43" i="14"/>
  <c r="K99" i="14"/>
  <c r="H9" i="19"/>
  <c r="O6" i="15"/>
  <c r="O3" i="15" s="1"/>
  <c r="O43" i="15" s="1"/>
  <c r="G99" i="15"/>
  <c r="J60" i="19"/>
  <c r="J59" i="19" s="1"/>
  <c r="H59" i="19"/>
  <c r="P99" i="14"/>
  <c r="P43" i="14"/>
  <c r="J74" i="14"/>
  <c r="H98" i="14"/>
  <c r="L65" i="14"/>
  <c r="L101" i="14" s="1"/>
  <c r="L99" i="14"/>
  <c r="J4" i="19"/>
  <c r="I3" i="14"/>
  <c r="O54" i="15"/>
  <c r="H54" i="19" s="1"/>
  <c r="H44" i="19" s="1"/>
  <c r="H55" i="19"/>
  <c r="J55" i="19" s="1"/>
  <c r="J54" i="19" s="1"/>
  <c r="O99" i="14"/>
  <c r="O43" i="14"/>
  <c r="O101" i="14" s="1"/>
  <c r="J6" i="14"/>
  <c r="K44" i="15"/>
  <c r="K65" i="15" s="1"/>
  <c r="K99" i="15" s="1"/>
  <c r="L3" i="15"/>
  <c r="L43" i="15" s="1"/>
  <c r="L99" i="15" s="1"/>
  <c r="G98" i="14"/>
  <c r="J39" i="19"/>
  <c r="K65" i="14"/>
  <c r="J44" i="19" l="1"/>
  <c r="H65" i="19"/>
  <c r="J65" i="19" s="1"/>
  <c r="I43" i="14"/>
  <c r="I99" i="14"/>
  <c r="J9" i="19"/>
  <c r="J6" i="19" s="1"/>
  <c r="H6" i="19"/>
  <c r="H3" i="19" s="1"/>
  <c r="H43" i="14"/>
  <c r="J35" i="19"/>
  <c r="J100" i="19" s="1"/>
  <c r="J3" i="14"/>
  <c r="H100" i="19"/>
  <c r="O44" i="15"/>
  <c r="O65" i="15" s="1"/>
  <c r="O99" i="15" s="1"/>
  <c r="K101" i="14"/>
  <c r="J3" i="19" l="1"/>
  <c r="H99" i="19"/>
  <c r="H43" i="19"/>
  <c r="J99" i="14"/>
  <c r="J43" i="14"/>
  <c r="J43" i="19" l="1"/>
  <c r="J99" i="19"/>
</calcChain>
</file>

<file path=xl/sharedStrings.xml><?xml version="1.0" encoding="utf-8"?>
<sst xmlns="http://schemas.openxmlformats.org/spreadsheetml/2006/main" count="878" uniqueCount="201">
  <si>
    <t>Jogszabályi hivatkozás</t>
  </si>
  <si>
    <t>I.</t>
  </si>
  <si>
    <t>1.</t>
  </si>
  <si>
    <t>A helyi önkormányzatok, helyi nemzetiségi önkormányzatok általános működéséhez és ágazati feladataihoz kapcsolódó támogatások</t>
  </si>
  <si>
    <t>Ávr. 24. § (1) a)</t>
  </si>
  <si>
    <t>2.</t>
  </si>
  <si>
    <t>A központi költségvetésből származó egyéb költségvetési támogatások</t>
  </si>
  <si>
    <t>3.</t>
  </si>
  <si>
    <t>Működési célú támogatás Áht.-on belülről</t>
  </si>
  <si>
    <t>Ávr. 2. § b)</t>
  </si>
  <si>
    <t>Személyi juttatások</t>
  </si>
  <si>
    <t>Áht. 6. § (3)</t>
  </si>
  <si>
    <t>Elkülönített állami pénzalapból</t>
  </si>
  <si>
    <t>Munkaadókat terhelő járulékok és szociális hozzájárulási adó</t>
  </si>
  <si>
    <t>Társadalombiztosítás pénzügyi alapjaiból</t>
  </si>
  <si>
    <t>Dologi kiadások</t>
  </si>
  <si>
    <t>Helyi önkormányzattól</t>
  </si>
  <si>
    <t>4.</t>
  </si>
  <si>
    <t>Ellátottak pénzbeli juttatásai</t>
  </si>
  <si>
    <t>Nemzetiségi önkormányzattól</t>
  </si>
  <si>
    <t>5.</t>
  </si>
  <si>
    <t>Térségi fejlesztési tanácstól az Áht.központi  alrendszerén belülről kapott európai uniós forrásból származó pénzeszközből</t>
  </si>
  <si>
    <t>7.</t>
  </si>
  <si>
    <t>Általános tartalék</t>
  </si>
  <si>
    <t>Áht. 23. § (3)</t>
  </si>
  <si>
    <t>Fejezeti kezelésű előirányzat bevételként elszámolható összegből</t>
  </si>
  <si>
    <t>8.</t>
  </si>
  <si>
    <t>Céltartalék</t>
  </si>
  <si>
    <t>Közhatalmi bevételek</t>
  </si>
  <si>
    <t>Áht. 5. § (1) a); Ávr. 2. § c)</t>
  </si>
  <si>
    <t>Adók</t>
  </si>
  <si>
    <t>Illetékek</t>
  </si>
  <si>
    <t>Járulékok</t>
  </si>
  <si>
    <t>Hozzájárulások</t>
  </si>
  <si>
    <t>Bírságok</t>
  </si>
  <si>
    <t>Díjak</t>
  </si>
  <si>
    <t>Más fizetési kötelezettségek</t>
  </si>
  <si>
    <t>Intézményi működési bevétel</t>
  </si>
  <si>
    <t>Ávr. 2. § d)</t>
  </si>
  <si>
    <t>Áru-és készletértékesítés</t>
  </si>
  <si>
    <t>Nyújtott szolgáltatások ellenértéke</t>
  </si>
  <si>
    <t>Bérleti díj bevételek</t>
  </si>
  <si>
    <t>Intézményi ellátási díjak</t>
  </si>
  <si>
    <t>Alkalmazottak térítése</t>
  </si>
  <si>
    <t>Áfa bevételek</t>
  </si>
  <si>
    <t>Hozam -és kamatbevételek</t>
  </si>
  <si>
    <t>6.</t>
  </si>
  <si>
    <t>Működési célú átvett pénzeszköz</t>
  </si>
  <si>
    <t>Ávr. 2. § f)</t>
  </si>
  <si>
    <t>Előző évi előirányzat maradvány, pénzmaradvány, valamint a vállalkozási maradvány alaptevékenység ellátására történő igénybevétele</t>
  </si>
  <si>
    <t>Ávr. 2. § i)</t>
  </si>
  <si>
    <t>II.</t>
  </si>
  <si>
    <t>Felhalmozási célú támogatás Áht.-on belülről</t>
  </si>
  <si>
    <t>Beruházások</t>
  </si>
  <si>
    <t>Áht. 6.§ (3)</t>
  </si>
  <si>
    <t>Felújítások</t>
  </si>
  <si>
    <t>Egyéb felhalmozási kiadások</t>
  </si>
  <si>
    <t>Felhalmozási bevétel</t>
  </si>
  <si>
    <t>Ávr. 2. § e)</t>
  </si>
  <si>
    <t xml:space="preserve">  tárgyi eszközök és immateriális javak értékesítése</t>
  </si>
  <si>
    <t xml:space="preserve">  pénzügyi befektetések bevételei</t>
  </si>
  <si>
    <t>Felhalmozási célú átvett pénzeszköz</t>
  </si>
  <si>
    <t>III.</t>
  </si>
  <si>
    <t>MŰKÖDÉSI FINANSZÍROZÁSI KIADÁSOK</t>
  </si>
  <si>
    <t xml:space="preserve"> Befektetési vagy forgatási célú hitelviszonyt megtestesítő értékpapír kibocsátása, értékesítése, beváltása az eladási árban elismert kamat kivételével</t>
  </si>
  <si>
    <t>Áht. 73. § (1) aa)</t>
  </si>
  <si>
    <t>Hosszú lejáratú hitel felvétele</t>
  </si>
  <si>
    <t>Áht. 73. § (1) ab)</t>
  </si>
  <si>
    <t>Hosszú lejáratú hitel tőkeösszegének törlesztése</t>
  </si>
  <si>
    <t>Rövid lejáratú hitel felvétele</t>
  </si>
  <si>
    <t>Rövid lejáratú hitel tőkeösszegének törlesztése</t>
  </si>
  <si>
    <t>Kölcsön felvétele</t>
  </si>
  <si>
    <t>Kölcsön tőkeösszegének törlesztése</t>
  </si>
  <si>
    <t>Szabad pénzeszközök betétként való elhelyezése</t>
  </si>
  <si>
    <t>Áht. 73. § (1) ac)</t>
  </si>
  <si>
    <t>Szabad pénzeszközök betétként való visszavonása</t>
  </si>
  <si>
    <t>Költségvetési maradvány, vállalkozási maradvány</t>
  </si>
  <si>
    <t>Áht. 73. § (1) ad)</t>
  </si>
  <si>
    <t>Áht. 73. § (1) af)</t>
  </si>
  <si>
    <t>Irányító szervi támogatásként folyósított támogatás fizetési számlán történő jóváírása</t>
  </si>
  <si>
    <t>Áht. 73. § (1) ae)</t>
  </si>
  <si>
    <t>Irányító szervi támogatásként folyósított támogatás kiutalása</t>
  </si>
  <si>
    <t>IV.</t>
  </si>
  <si>
    <t>FELHALMOZÁSI FINANSZÍROZÁSI BEVÉTELEK</t>
  </si>
  <si>
    <t>FELHALMOZÁSI FINANSZÍROZÁSI KIADÁSOK</t>
  </si>
  <si>
    <t>Befektetési vagy forgatási célú hitelviszonyt megtestesítő értékpapír kibocsátása, értékesítése, beváltása az eladási árban elismert kamat kivételével</t>
  </si>
  <si>
    <t>MŰKÖDÉSI KÖLTSÉGVETÉSI BEVÉTELEK (1.-7.)</t>
  </si>
  <si>
    <t>10.</t>
  </si>
  <si>
    <t>11.</t>
  </si>
  <si>
    <t>A.</t>
  </si>
  <si>
    <t>MŰKÖDÉSI EGYENLEG (I.-II.)</t>
  </si>
  <si>
    <t>12.</t>
  </si>
  <si>
    <t>13.</t>
  </si>
  <si>
    <t>14.</t>
  </si>
  <si>
    <t>15.</t>
  </si>
  <si>
    <t>17.</t>
  </si>
  <si>
    <t>19.</t>
  </si>
  <si>
    <t>21.</t>
  </si>
  <si>
    <t>23.</t>
  </si>
  <si>
    <t>16.</t>
  </si>
  <si>
    <t>18.</t>
  </si>
  <si>
    <t>20.</t>
  </si>
  <si>
    <t>V.</t>
  </si>
  <si>
    <t>B.</t>
  </si>
  <si>
    <t>FELHALMOZÁSI EGYENLEG (III.-IV.)</t>
  </si>
  <si>
    <t>22.</t>
  </si>
  <si>
    <t>27.</t>
  </si>
  <si>
    <t>VI.</t>
  </si>
  <si>
    <t>28.</t>
  </si>
  <si>
    <t>29.</t>
  </si>
  <si>
    <t>30.</t>
  </si>
  <si>
    <t>31.</t>
  </si>
  <si>
    <t>32.</t>
  </si>
  <si>
    <t>33.</t>
  </si>
  <si>
    <t>34.</t>
  </si>
  <si>
    <t>VII.</t>
  </si>
  <si>
    <t>VIII.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</si>
  <si>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</si>
  <si>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</si>
  <si>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</si>
  <si>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</si>
  <si>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</si>
  <si>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</si>
  <si>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</si>
  <si>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</si>
  <si>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</si>
  <si>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</si>
  <si>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</si>
  <si>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</si>
  <si>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</si>
  <si>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</si>
  <si>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C.</t>
  </si>
  <si>
    <t>FINANSZÍROZÁSI EGYENLEG (V.+VII.-VI.-VIII.)</t>
  </si>
  <si>
    <t>D.</t>
  </si>
  <si>
    <t>KÖLTSÉGVETÉSI EGYENLEG (A+B+C)</t>
  </si>
  <si>
    <t>A központi költségvet. előirányzat-módosítási köt. nélkül túlteljesíthető előirányzatból</t>
  </si>
  <si>
    <t>Térségi fejl.tanácstól az Áht.közp. alr.belülről kapott EU-s forrásból szárm. pénzeszközből</t>
  </si>
  <si>
    <t>A központi költségvetés előirányzat-módosítási köt.nélkül túlteljesíthető előirányzatból</t>
  </si>
  <si>
    <t>Befekt.vagy forgatási célú hitelv.megtest.értékpapír vásárlása a vételárban elismert kamat kiv.</t>
  </si>
  <si>
    <t>Pénzügyi lízing lízingbevevői félként a lízíingszerz.-ben kikötött tőkerész törl. telj.kiadások</t>
  </si>
  <si>
    <t>Befekt. vagy forg.C.hitelviszonyt megtestesítő értékpapír vás. a vételárban elismert kamat kiv.</t>
  </si>
  <si>
    <t>Egyéb bevételek</t>
  </si>
  <si>
    <t>MŰKÖDÉSI KÖLTSÉGVETÉSI KIADÁSOK (8.+...+14.)</t>
  </si>
  <si>
    <t>FELHALMOZÁSI KÖLTSÉGVETÉSI BEVÉTELEK (15.+16.+17.+18.)</t>
  </si>
  <si>
    <t>FELHALMOZÁSI KÖLTSÉGVETÉSI KIADÁSOK (19.+20.+21.+22.+23.)</t>
  </si>
  <si>
    <t>MŰKÖDÉSI FINANSZÍROZÁSI BEVÉTELEK (27.+....+33.)</t>
  </si>
  <si>
    <t>50.</t>
  </si>
  <si>
    <t>51.</t>
  </si>
  <si>
    <t>52.</t>
  </si>
  <si>
    <t>53.</t>
  </si>
  <si>
    <t>54.</t>
  </si>
  <si>
    <t xml:space="preserve">Egyéb működési célú kiadások </t>
  </si>
  <si>
    <t>Pénzügyi lízing lízingbevevői félként a lízingszerződésben kikötött tőkerész törl. Telj. Kiadások</t>
  </si>
  <si>
    <t>Összesen</t>
  </si>
  <si>
    <t>Mindösszesen</t>
  </si>
  <si>
    <t>10,15,24,67,68</t>
  </si>
  <si>
    <t>20,21,22,25</t>
  </si>
  <si>
    <t>28,29,42,69,71</t>
  </si>
  <si>
    <t>8-46</t>
  </si>
  <si>
    <t xml:space="preserve"> Nem kötelező feladatok</t>
  </si>
  <si>
    <t>Összesítés</t>
  </si>
  <si>
    <t>KIADÁSOK MINDÖSSZESEN</t>
  </si>
  <si>
    <t>BEVÉTELEK MINDÖSSZESEN</t>
  </si>
  <si>
    <t>Önk Össz</t>
  </si>
  <si>
    <t xml:space="preserve"> Int Össz</t>
  </si>
  <si>
    <t>2013. Eredeti előirányzat</t>
  </si>
  <si>
    <t>Pilisszentlászló Község Önkormányzat</t>
  </si>
  <si>
    <t>Vadvirág Napköziotthonos Óvoda</t>
  </si>
  <si>
    <t>2. módosítás</t>
  </si>
  <si>
    <t>Felhalmozási támogatás államháztartáson belülről</t>
  </si>
  <si>
    <t>Módosított előirányzat</t>
  </si>
  <si>
    <t>Teljesítés</t>
  </si>
  <si>
    <t xml:space="preserve">Felhalmozási célú állami támogatás </t>
  </si>
  <si>
    <t>Közvetített szolgáltatások</t>
  </si>
  <si>
    <t>4. módosítás</t>
  </si>
  <si>
    <t xml:space="preserve">Módosított előirányzat 2014 06 30 </t>
  </si>
  <si>
    <t>2014 Eredeti előirányzat</t>
  </si>
  <si>
    <t>Önk.összesen</t>
  </si>
  <si>
    <t>Int. Összesen</t>
  </si>
  <si>
    <t>mindösszesen</t>
  </si>
  <si>
    <t>10/2014 (VI.17)</t>
  </si>
  <si>
    <t>1. módosítás</t>
  </si>
  <si>
    <t>8/2014 (IV.24)</t>
  </si>
  <si>
    <t>Eredeti előirányzat</t>
  </si>
  <si>
    <t>2014.09.30</t>
  </si>
  <si>
    <t>5. módosítás</t>
  </si>
  <si>
    <t>2014 teljesítés 0930</t>
  </si>
  <si>
    <t>2014  Módosított előirányzat 0930</t>
  </si>
  <si>
    <t>módosított előirányzat 2014.09.30.</t>
  </si>
  <si>
    <t>Egyéb műk célú támogatás ÁH-n belűlről (központi. Kv. Szervtől)</t>
  </si>
  <si>
    <t>Egyéb működéi támogatás ÁH-n belülről (közp. Kv.szertől)</t>
  </si>
  <si>
    <t>Módosított ei</t>
  </si>
  <si>
    <t xml:space="preserve">teljesítés </t>
  </si>
  <si>
    <t>ei</t>
  </si>
  <si>
    <t>2014  Módosított előirányzat 11.25.</t>
  </si>
  <si>
    <t xml:space="preserve"> Int. Összesen</t>
  </si>
  <si>
    <t>Önk összesen</t>
  </si>
  <si>
    <t>Megnevezés</t>
  </si>
  <si>
    <t xml:space="preserve">2014. évi előirányzat </t>
  </si>
  <si>
    <t xml:space="preserve">Felhalmozási tartalék </t>
  </si>
  <si>
    <t>Tartalék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</si>
</sst>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color indexed="62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4" fillId="0" borderId="0"/>
    <xf numFmtId="0" fontId="7" fillId="0" borderId="0"/>
  </cellStyleXfs>
  <cellXfs count="39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64" fontId="0" fillId="0" borderId="0" xfId="1" applyNumberFormat="1" applyFont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3" fontId="4" fillId="3" borderId="12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/>
    </xf>
    <xf numFmtId="0" fontId="1" fillId="5" borderId="2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right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vertical="center"/>
    </xf>
    <xf numFmtId="3" fontId="4" fillId="5" borderId="12" xfId="0" applyNumberFormat="1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4" borderId="12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4" fillId="5" borderId="4" xfId="0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4" borderId="17" xfId="0" applyNumberFormat="1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0" fontId="10" fillId="2" borderId="23" xfId="0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4" borderId="16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3" fontId="4" fillId="5" borderId="16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3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3" fontId="2" fillId="0" borderId="26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4" fontId="0" fillId="0" borderId="26" xfId="0" applyNumberFormat="1" applyBorder="1" applyAlignment="1">
      <alignment vertical="center"/>
    </xf>
    <xf numFmtId="3" fontId="2" fillId="0" borderId="26" xfId="0" applyNumberFormat="1" applyFont="1" applyBorder="1" applyAlignment="1">
      <alignment horizontal="right" vertical="center" wrapText="1"/>
    </xf>
    <xf numFmtId="3" fontId="0" fillId="0" borderId="26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/>
    </xf>
    <xf numFmtId="3" fontId="5" fillId="5" borderId="15" xfId="0" applyNumberFormat="1" applyFont="1" applyFill="1" applyBorder="1" applyAlignment="1">
      <alignment horizontal="right" vertical="center"/>
    </xf>
    <xf numFmtId="3" fontId="4" fillId="3" borderId="26" xfId="0" applyNumberFormat="1" applyFont="1" applyFill="1" applyBorder="1" applyAlignment="1">
      <alignment horizontal="right" vertical="center"/>
    </xf>
    <xf numFmtId="3" fontId="0" fillId="3" borderId="26" xfId="0" applyNumberFormat="1" applyFill="1" applyBorder="1" applyAlignment="1">
      <alignment vertical="center"/>
    </xf>
    <xf numFmtId="0" fontId="10" fillId="0" borderId="26" xfId="0" applyFont="1" applyFill="1" applyBorder="1" applyAlignment="1">
      <alignment horizontal="right" vertical="center"/>
    </xf>
    <xf numFmtId="14" fontId="4" fillId="2" borderId="18" xfId="0" applyNumberFormat="1" applyFont="1" applyFill="1" applyBorder="1" applyAlignment="1">
      <alignment horizontal="center" vertical="center" wrapText="1"/>
    </xf>
    <xf numFmtId="14" fontId="4" fillId="2" borderId="17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4" fillId="4" borderId="26" xfId="0" applyNumberFormat="1" applyFont="1" applyFill="1" applyBorder="1" applyAlignment="1">
      <alignment horizontal="right" vertical="center"/>
    </xf>
    <xf numFmtId="3" fontId="4" fillId="5" borderId="26" xfId="0" applyNumberFormat="1" applyFont="1" applyFill="1" applyBorder="1" applyAlignment="1">
      <alignment horizontal="right" vertical="center"/>
    </xf>
    <xf numFmtId="3" fontId="4" fillId="2" borderId="26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0" fillId="0" borderId="26" xfId="0" applyNumberFormat="1" applyBorder="1" applyAlignment="1">
      <alignment horizontal="right" vertical="center" wrapText="1"/>
    </xf>
    <xf numFmtId="3" fontId="10" fillId="0" borderId="26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12" fillId="3" borderId="12" xfId="0" applyNumberFormat="1" applyFont="1" applyFill="1" applyBorder="1" applyAlignment="1">
      <alignment horizontal="right" vertical="center"/>
    </xf>
    <xf numFmtId="3" fontId="12" fillId="4" borderId="12" xfId="0" applyNumberFormat="1" applyFont="1" applyFill="1" applyBorder="1" applyAlignment="1">
      <alignment horizontal="right" vertical="center"/>
    </xf>
    <xf numFmtId="3" fontId="12" fillId="2" borderId="12" xfId="0" applyNumberFormat="1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 wrapText="1"/>
    </xf>
    <xf numFmtId="3" fontId="5" fillId="5" borderId="26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4" fillId="3" borderId="27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4" borderId="27" xfId="0" applyNumberFormat="1" applyFont="1" applyFill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5" borderId="27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4" fillId="2" borderId="29" xfId="0" applyNumberFormat="1" applyFont="1" applyFill="1" applyBorder="1" applyAlignment="1">
      <alignment horizontal="right" vertical="center"/>
    </xf>
    <xf numFmtId="3" fontId="4" fillId="3" borderId="30" xfId="0" applyNumberFormat="1" applyFont="1" applyFill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4" fillId="4" borderId="19" xfId="0" applyNumberFormat="1" applyFont="1" applyFill="1" applyBorder="1" applyAlignment="1">
      <alignment horizontal="right" vertical="center"/>
    </xf>
    <xf numFmtId="3" fontId="5" fillId="5" borderId="9" xfId="0" applyNumberFormat="1" applyFont="1" applyFill="1" applyBorder="1" applyAlignment="1">
      <alignment horizontal="right" vertical="center"/>
    </xf>
    <xf numFmtId="3" fontId="4" fillId="3" borderId="19" xfId="0" applyNumberFormat="1" applyFont="1" applyFill="1" applyBorder="1" applyAlignment="1">
      <alignment horizontal="right" vertical="center"/>
    </xf>
    <xf numFmtId="3" fontId="4" fillId="5" borderId="19" xfId="0" applyNumberFormat="1" applyFont="1" applyFill="1" applyBorder="1" applyAlignment="1">
      <alignment horizontal="right" vertical="center"/>
    </xf>
    <xf numFmtId="3" fontId="4" fillId="2" borderId="19" xfId="0" applyNumberFormat="1" applyFont="1" applyFill="1" applyBorder="1" applyAlignment="1">
      <alignment horizontal="right" vertical="center"/>
    </xf>
    <xf numFmtId="3" fontId="4" fillId="3" borderId="31" xfId="0" applyNumberFormat="1" applyFont="1" applyFill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 wrapText="1"/>
    </xf>
    <xf numFmtId="3" fontId="4" fillId="4" borderId="31" xfId="0" applyNumberFormat="1" applyFont="1" applyFill="1" applyBorder="1" applyAlignment="1">
      <alignment horizontal="right" vertical="center"/>
    </xf>
    <xf numFmtId="3" fontId="5" fillId="5" borderId="32" xfId="0" applyNumberFormat="1" applyFont="1" applyFill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3" fontId="4" fillId="5" borderId="31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vertical="center"/>
    </xf>
    <xf numFmtId="3" fontId="4" fillId="2" borderId="31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14" fontId="10" fillId="2" borderId="0" xfId="0" applyNumberFormat="1" applyFont="1" applyFill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/>
    </xf>
    <xf numFmtId="14" fontId="4" fillId="2" borderId="36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4" fillId="2" borderId="37" xfId="0" applyNumberFormat="1" applyFont="1" applyFill="1" applyBorder="1" applyAlignment="1">
      <alignment horizontal="right" vertical="center"/>
    </xf>
    <xf numFmtId="14" fontId="4" fillId="2" borderId="38" xfId="0" applyNumberFormat="1" applyFont="1" applyFill="1" applyBorder="1" applyAlignment="1">
      <alignment horizontal="center" vertical="center" wrapText="1"/>
    </xf>
    <xf numFmtId="3" fontId="0" fillId="6" borderId="26" xfId="0" applyNumberFormat="1" applyFill="1" applyBorder="1" applyAlignment="1">
      <alignment horizontal="right" vertical="center"/>
    </xf>
    <xf numFmtId="3" fontId="4" fillId="6" borderId="26" xfId="0" applyNumberFormat="1" applyFont="1" applyFill="1" applyBorder="1" applyAlignment="1">
      <alignment horizontal="right" vertical="center"/>
    </xf>
    <xf numFmtId="3" fontId="1" fillId="6" borderId="26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14" fontId="10" fillId="2" borderId="22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4" fillId="2" borderId="40" xfId="0" applyFont="1" applyFill="1" applyBorder="1" applyAlignment="1">
      <alignment horizontal="center" vertical="center" wrapText="1"/>
    </xf>
    <xf numFmtId="14" fontId="4" fillId="2" borderId="4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vertical="center"/>
    </xf>
    <xf numFmtId="0" fontId="0" fillId="7" borderId="0" xfId="0" applyFill="1" applyAlignment="1">
      <alignment horizontal="center" vertical="center"/>
    </xf>
    <xf numFmtId="14" fontId="0" fillId="7" borderId="0" xfId="0" applyNumberFormat="1" applyFill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3" borderId="22" xfId="0" applyNumberFormat="1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4" fillId="4" borderId="42" xfId="0" applyNumberFormat="1" applyFont="1" applyFill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right" vertical="center"/>
    </xf>
    <xf numFmtId="3" fontId="5" fillId="5" borderId="29" xfId="0" applyNumberFormat="1" applyFont="1" applyFill="1" applyBorder="1" applyAlignment="1">
      <alignment horizontal="right" vertical="center"/>
    </xf>
    <xf numFmtId="3" fontId="5" fillId="5" borderId="43" xfId="0" applyNumberFormat="1" applyFont="1" applyFill="1" applyBorder="1" applyAlignment="1">
      <alignment horizontal="right" vertical="center"/>
    </xf>
    <xf numFmtId="3" fontId="4" fillId="3" borderId="28" xfId="0" applyNumberFormat="1" applyFont="1" applyFill="1" applyBorder="1" applyAlignment="1">
      <alignment horizontal="right" vertical="center"/>
    </xf>
    <xf numFmtId="3" fontId="4" fillId="3" borderId="44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3" fontId="4" fillId="3" borderId="41" xfId="0" applyNumberFormat="1" applyFont="1" applyFill="1" applyBorder="1" applyAlignment="1">
      <alignment horizontal="right" vertical="center"/>
    </xf>
    <xf numFmtId="3" fontId="4" fillId="3" borderId="45" xfId="0" applyNumberFormat="1" applyFont="1" applyFill="1" applyBorder="1" applyAlignment="1">
      <alignment horizontal="right" vertical="center"/>
    </xf>
    <xf numFmtId="3" fontId="4" fillId="5" borderId="42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3" fontId="4" fillId="3" borderId="42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3" fontId="4" fillId="2" borderId="42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3" fontId="4" fillId="0" borderId="46" xfId="0" applyNumberFormat="1" applyFont="1" applyBorder="1" applyAlignment="1">
      <alignment horizontal="right" vertical="center"/>
    </xf>
    <xf numFmtId="3" fontId="4" fillId="0" borderId="48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3" fontId="4" fillId="0" borderId="49" xfId="0" applyNumberFormat="1" applyFont="1" applyBorder="1" applyAlignment="1">
      <alignment horizontal="right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11" fillId="0" borderId="49" xfId="0" applyNumberFormat="1" applyFont="1" applyBorder="1" applyAlignment="1">
      <alignment horizontal="right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3" fontId="5" fillId="5" borderId="49" xfId="0" applyNumberFormat="1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3" fontId="4" fillId="5" borderId="13" xfId="0" applyNumberFormat="1" applyFont="1" applyFill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3" fontId="4" fillId="4" borderId="21" xfId="0" applyNumberFormat="1" applyFont="1" applyFill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3" fontId="4" fillId="2" borderId="13" xfId="0" applyNumberFormat="1" applyFont="1" applyFill="1" applyBorder="1" applyAlignment="1">
      <alignment horizontal="right" vertical="center"/>
    </xf>
    <xf numFmtId="0" fontId="4" fillId="2" borderId="52" xfId="0" applyFont="1" applyFill="1" applyBorder="1" applyAlignment="1">
      <alignment horizontal="center" vertical="center" wrapText="1"/>
    </xf>
    <xf numFmtId="3" fontId="0" fillId="3" borderId="32" xfId="0" applyNumberForma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3" fontId="4" fillId="0" borderId="53" xfId="0" applyNumberFormat="1" applyFont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54" xfId="0" applyNumberFormat="1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3" fontId="0" fillId="0" borderId="32" xfId="0" applyNumberFormat="1" applyBorder="1" applyAlignment="1">
      <alignment vertical="center"/>
    </xf>
    <xf numFmtId="0" fontId="10" fillId="0" borderId="32" xfId="0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2" fillId="4" borderId="31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5" fillId="0" borderId="39" xfId="0" applyFont="1" applyBorder="1"/>
    <xf numFmtId="0" fontId="4" fillId="0" borderId="26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wrapText="1"/>
    </xf>
    <xf numFmtId="0" fontId="5" fillId="0" borderId="58" xfId="0" applyFont="1" applyBorder="1"/>
    <xf numFmtId="0" fontId="5" fillId="0" borderId="59" xfId="0" applyFont="1" applyBorder="1"/>
    <xf numFmtId="3" fontId="5" fillId="0" borderId="59" xfId="0" applyNumberFormat="1" applyFont="1" applyBorder="1"/>
    <xf numFmtId="0" fontId="4" fillId="0" borderId="59" xfId="0" applyFont="1" applyBorder="1"/>
    <xf numFmtId="0" fontId="4" fillId="0" borderId="59" xfId="0" applyFont="1" applyBorder="1" applyAlignment="1"/>
    <xf numFmtId="0" fontId="5" fillId="0" borderId="59" xfId="0" applyFont="1" applyFill="1" applyBorder="1" applyAlignment="1">
      <alignment horizontal="left" indent="6"/>
    </xf>
    <xf numFmtId="0" fontId="5" fillId="0" borderId="22" xfId="0" applyFont="1" applyBorder="1"/>
    <xf numFmtId="0" fontId="4" fillId="0" borderId="6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4" fillId="0" borderId="28" xfId="0" applyNumberFormat="1" applyFont="1" applyBorder="1"/>
  </cellXfs>
  <cellStyles count="4">
    <cellStyle name="Ezres" xfId="1" builtinId="3"/>
    <cellStyle name="Normál" xfId="0" builtinId="0"/>
    <cellStyle name="Normál 12" xfId="2"/>
    <cellStyle name="Normal 13_Ktghelyi ter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zoomScaleNormal="100" workbookViewId="0">
      <selection activeCell="H9" sqref="H9"/>
    </sheetView>
  </sheetViews>
  <sheetFormatPr defaultRowHeight="15" x14ac:dyDescent="0.25"/>
  <cols>
    <col min="1" max="1" width="9.140625" style="267"/>
    <col min="2" max="2" width="57.85546875" style="267" customWidth="1"/>
    <col min="3" max="3" width="0" style="267" hidden="1" customWidth="1"/>
    <col min="4" max="4" width="13.85546875" style="267" hidden="1" customWidth="1"/>
    <col min="5" max="5" width="11.85546875" style="267" customWidth="1"/>
    <col min="6" max="6" width="12.7109375" style="267" customWidth="1"/>
    <col min="7" max="7" width="13.140625" style="267" customWidth="1"/>
    <col min="8" max="8" width="17.42578125" style="267" customWidth="1"/>
    <col min="9" max="9" width="14.7109375" style="267" customWidth="1"/>
    <col min="10" max="10" width="11.85546875" style="267" customWidth="1"/>
    <col min="11" max="16384" width="9.140625" style="267"/>
  </cols>
  <sheetData>
    <row r="1" spans="1:10" ht="15.75" thickBot="1" x14ac:dyDescent="0.3">
      <c r="A1" s="343"/>
      <c r="B1" s="345" t="s">
        <v>160</v>
      </c>
      <c r="C1" s="1"/>
      <c r="D1" s="343" t="s">
        <v>165</v>
      </c>
      <c r="E1" s="354" t="s">
        <v>176</v>
      </c>
      <c r="F1" s="355"/>
      <c r="G1" s="356"/>
      <c r="H1" s="357" t="s">
        <v>194</v>
      </c>
      <c r="I1" s="358"/>
      <c r="J1" s="359"/>
    </row>
    <row r="2" spans="1:10" ht="21.75" customHeight="1" thickBot="1" x14ac:dyDescent="0.3">
      <c r="A2" s="344"/>
      <c r="B2" s="346"/>
      <c r="C2" s="63" t="s">
        <v>0</v>
      </c>
      <c r="D2" s="344"/>
      <c r="E2" s="271" t="s">
        <v>177</v>
      </c>
      <c r="F2" s="272" t="s">
        <v>178</v>
      </c>
      <c r="G2" s="273" t="s">
        <v>179</v>
      </c>
      <c r="H2" s="36" t="s">
        <v>196</v>
      </c>
      <c r="I2" s="35" t="s">
        <v>195</v>
      </c>
      <c r="J2" s="35" t="s">
        <v>154</v>
      </c>
    </row>
    <row r="3" spans="1:10" ht="15.75" thickBot="1" x14ac:dyDescent="0.3">
      <c r="A3" s="107" t="s">
        <v>1</v>
      </c>
      <c r="B3" s="72" t="s">
        <v>86</v>
      </c>
      <c r="C3" s="73"/>
      <c r="D3" s="74">
        <f>D4+D5+D6+D15+D23+D33+D34</f>
        <v>67494</v>
      </c>
      <c r="E3" s="121">
        <f>E4+E6+E15+E23+E34</f>
        <v>67578</v>
      </c>
      <c r="F3" s="270">
        <f>F4+F5+F6+F15+F23+F33+F34</f>
        <v>2400</v>
      </c>
      <c r="G3" s="270">
        <f>G4+G6+G15+G23+G33+G34</f>
        <v>69978</v>
      </c>
      <c r="H3" s="74">
        <f>H4+H5+H6+H15+H23+H33+H34</f>
        <v>88107</v>
      </c>
      <c r="I3" s="74">
        <f>I4+I5+I6+I15+I23+I33+I34</f>
        <v>2866</v>
      </c>
      <c r="J3" s="74">
        <f>SUM(H3:I3)</f>
        <v>90973</v>
      </c>
    </row>
    <row r="4" spans="1:10" ht="24.75" customHeight="1" thickBot="1" x14ac:dyDescent="0.3">
      <c r="A4" s="39" t="s">
        <v>2</v>
      </c>
      <c r="B4" s="12" t="s">
        <v>3</v>
      </c>
      <c r="C4" s="13" t="s">
        <v>4</v>
      </c>
      <c r="D4" s="49">
        <v>32397</v>
      </c>
      <c r="E4" s="274">
        <v>27525</v>
      </c>
      <c r="F4" s="275"/>
      <c r="G4" s="275">
        <f>E4+F4</f>
        <v>27525</v>
      </c>
      <c r="H4" s="276">
        <f>'ÖNK 2'!O4</f>
        <v>30629</v>
      </c>
      <c r="I4" s="274">
        <v>0</v>
      </c>
      <c r="J4" s="49">
        <f>SUM(H4:I4)</f>
        <v>30629</v>
      </c>
    </row>
    <row r="5" spans="1:10" ht="15" customHeight="1" thickBot="1" x14ac:dyDescent="0.3">
      <c r="A5" s="40" t="s">
        <v>5</v>
      </c>
      <c r="B5" s="14" t="s">
        <v>6</v>
      </c>
      <c r="C5" s="15" t="s">
        <v>4</v>
      </c>
      <c r="D5" s="50"/>
      <c r="E5" s="278"/>
      <c r="F5" s="279"/>
      <c r="G5" s="279"/>
      <c r="H5" s="280">
        <f>'ÖNK 2'!R5</f>
        <v>0</v>
      </c>
      <c r="I5" s="281"/>
      <c r="J5" s="49">
        <f>SUM(H5:I5)</f>
        <v>0</v>
      </c>
    </row>
    <row r="6" spans="1:10" x14ac:dyDescent="0.25">
      <c r="A6" s="41" t="s">
        <v>7</v>
      </c>
      <c r="B6" s="16" t="s">
        <v>8</v>
      </c>
      <c r="C6" s="48" t="s">
        <v>9</v>
      </c>
      <c r="D6" s="99">
        <f t="shared" ref="D6:I6" si="0">D8+D9+D10+D11+D12+D13+D14</f>
        <v>2790</v>
      </c>
      <c r="E6" s="123">
        <f t="shared" si="0"/>
        <v>6200</v>
      </c>
      <c r="F6" s="277">
        <f t="shared" si="0"/>
        <v>0</v>
      </c>
      <c r="G6" s="277">
        <f t="shared" si="0"/>
        <v>6200</v>
      </c>
      <c r="H6" s="174">
        <f>H8+H9+H10+H11+H12+H13+H14+H7</f>
        <v>11178</v>
      </c>
      <c r="I6" s="123">
        <f t="shared" si="0"/>
        <v>0</v>
      </c>
      <c r="J6" s="99">
        <f>J8+J9+J10+J11+J12+J13+J14+J7</f>
        <v>11056</v>
      </c>
    </row>
    <row r="7" spans="1:10" x14ac:dyDescent="0.25">
      <c r="A7" s="39"/>
      <c r="B7" s="122" t="s">
        <v>190</v>
      </c>
      <c r="C7" s="45"/>
      <c r="D7" s="123"/>
      <c r="E7" s="123"/>
      <c r="F7" s="159"/>
      <c r="G7" s="159"/>
      <c r="H7" s="260">
        <f>'ÖNK 2'!O7</f>
        <v>255</v>
      </c>
      <c r="I7" s="123"/>
      <c r="J7" s="123">
        <v>133</v>
      </c>
    </row>
    <row r="8" spans="1:10" x14ac:dyDescent="0.25">
      <c r="A8" s="42"/>
      <c r="B8" s="17" t="s">
        <v>12</v>
      </c>
      <c r="C8" s="18"/>
      <c r="D8" s="56"/>
      <c r="E8" s="54">
        <v>2700</v>
      </c>
      <c r="F8" s="160"/>
      <c r="G8" s="160">
        <f>E8+F8</f>
        <v>2700</v>
      </c>
      <c r="H8" s="171">
        <f>'ÖNK 2'!O8</f>
        <v>6839</v>
      </c>
      <c r="I8" s="54">
        <f>'óvoda 3'!S7</f>
        <v>0</v>
      </c>
      <c r="J8" s="54">
        <f>SUM(H8:I8)</f>
        <v>6839</v>
      </c>
    </row>
    <row r="9" spans="1:10" x14ac:dyDescent="0.25">
      <c r="A9" s="42"/>
      <c r="B9" s="17" t="s">
        <v>14</v>
      </c>
      <c r="C9" s="18"/>
      <c r="D9" s="56">
        <v>2790</v>
      </c>
      <c r="E9" s="54">
        <v>3500</v>
      </c>
      <c r="F9" s="160"/>
      <c r="G9" s="160">
        <f>F9+E9</f>
        <v>3500</v>
      </c>
      <c r="H9" s="171">
        <f>'ÖNK 2'!O9</f>
        <v>3500</v>
      </c>
      <c r="I9" s="54">
        <f>'óvoda 3'!S8</f>
        <v>0</v>
      </c>
      <c r="J9" s="54">
        <f t="shared" ref="J9:J14" si="1">SUM(H9:I9)</f>
        <v>3500</v>
      </c>
    </row>
    <row r="10" spans="1:10" x14ac:dyDescent="0.25">
      <c r="A10" s="42"/>
      <c r="B10" s="17" t="s">
        <v>16</v>
      </c>
      <c r="C10" s="18"/>
      <c r="D10" s="56"/>
      <c r="E10" s="56"/>
      <c r="F10" s="160"/>
      <c r="G10" s="160"/>
      <c r="H10" s="171">
        <f>'ÖNK 2'!N10</f>
        <v>584</v>
      </c>
      <c r="I10" s="54">
        <f>'óvoda 3'!S9</f>
        <v>0</v>
      </c>
      <c r="J10" s="54">
        <f t="shared" si="1"/>
        <v>584</v>
      </c>
    </row>
    <row r="11" spans="1:10" x14ac:dyDescent="0.25">
      <c r="A11" s="42"/>
      <c r="B11" s="17" t="s">
        <v>19</v>
      </c>
      <c r="C11" s="18"/>
      <c r="D11" s="56"/>
      <c r="E11" s="56"/>
      <c r="F11" s="160"/>
      <c r="G11" s="160"/>
      <c r="H11" s="171">
        <f>'ÖNK 2'!K11</f>
        <v>0</v>
      </c>
      <c r="I11" s="54">
        <f>'óvoda 3'!S10</f>
        <v>0</v>
      </c>
      <c r="J11" s="54">
        <f t="shared" si="1"/>
        <v>0</v>
      </c>
    </row>
    <row r="12" spans="1:10" ht="25.5" customHeight="1" x14ac:dyDescent="0.25">
      <c r="A12" s="42"/>
      <c r="B12" s="19" t="s">
        <v>21</v>
      </c>
      <c r="C12" s="18"/>
      <c r="D12" s="56"/>
      <c r="E12" s="56"/>
      <c r="F12" s="160"/>
      <c r="G12" s="160"/>
      <c r="H12" s="171">
        <f>'ÖNK 2'!K12</f>
        <v>0</v>
      </c>
      <c r="I12" s="54">
        <f>'óvoda 3'!S11</f>
        <v>0</v>
      </c>
      <c r="J12" s="54">
        <f t="shared" si="1"/>
        <v>0</v>
      </c>
    </row>
    <row r="13" spans="1:10" ht="18.75" customHeight="1" x14ac:dyDescent="0.25">
      <c r="A13" s="42"/>
      <c r="B13" s="19" t="s">
        <v>25</v>
      </c>
      <c r="C13" s="18"/>
      <c r="D13" s="56"/>
      <c r="E13" s="56"/>
      <c r="F13" s="160"/>
      <c r="G13" s="160"/>
      <c r="H13" s="171">
        <f>'ÖNK 2'!K13</f>
        <v>0</v>
      </c>
      <c r="I13" s="54">
        <f>'óvoda 3'!S12</f>
        <v>0</v>
      </c>
      <c r="J13" s="54">
        <f t="shared" si="1"/>
        <v>0</v>
      </c>
    </row>
    <row r="14" spans="1:10" ht="24.75" customHeight="1" x14ac:dyDescent="0.25">
      <c r="A14" s="42"/>
      <c r="B14" s="19" t="s">
        <v>135</v>
      </c>
      <c r="C14" s="18"/>
      <c r="D14" s="56"/>
      <c r="E14" s="56"/>
      <c r="F14" s="160"/>
      <c r="G14" s="160"/>
      <c r="H14" s="171">
        <f>'ÖNK 2'!K14</f>
        <v>0</v>
      </c>
      <c r="I14" s="54">
        <f>'óvoda 3'!S13</f>
        <v>0</v>
      </c>
      <c r="J14" s="54">
        <f t="shared" si="1"/>
        <v>0</v>
      </c>
    </row>
    <row r="15" spans="1:10" ht="19.5" customHeight="1" x14ac:dyDescent="0.25">
      <c r="A15" s="43" t="s">
        <v>17</v>
      </c>
      <c r="B15" s="20" t="s">
        <v>28</v>
      </c>
      <c r="C15" s="42" t="s">
        <v>29</v>
      </c>
      <c r="D15" s="97">
        <f t="shared" ref="D15:J15" si="2">D16+D17+D18+D19+D20+D21+D22</f>
        <v>17878</v>
      </c>
      <c r="E15" s="97">
        <f t="shared" si="2"/>
        <v>19556</v>
      </c>
      <c r="F15" s="180">
        <f t="shared" si="2"/>
        <v>0</v>
      </c>
      <c r="G15" s="180">
        <f t="shared" si="2"/>
        <v>19556</v>
      </c>
      <c r="H15" s="172">
        <f t="shared" si="2"/>
        <v>26584</v>
      </c>
      <c r="I15" s="97">
        <f t="shared" si="2"/>
        <v>0</v>
      </c>
      <c r="J15" s="97">
        <f t="shared" si="2"/>
        <v>26584</v>
      </c>
    </row>
    <row r="16" spans="1:10" x14ac:dyDescent="0.25">
      <c r="A16" s="43"/>
      <c r="B16" s="21" t="s">
        <v>30</v>
      </c>
      <c r="C16" s="22"/>
      <c r="D16" s="55">
        <v>17613</v>
      </c>
      <c r="E16" s="55">
        <v>19191</v>
      </c>
      <c r="F16" s="160"/>
      <c r="G16" s="160">
        <f>E16+F16</f>
        <v>19191</v>
      </c>
      <c r="H16" s="171">
        <f>'ÖNK 2'!O16</f>
        <v>24336</v>
      </c>
      <c r="I16" s="54"/>
      <c r="J16" s="54">
        <f>SUM(H16:I16)</f>
        <v>24336</v>
      </c>
    </row>
    <row r="17" spans="1:10" x14ac:dyDescent="0.25">
      <c r="A17" s="43"/>
      <c r="B17" s="21" t="s">
        <v>31</v>
      </c>
      <c r="C17" s="22"/>
      <c r="D17" s="56"/>
      <c r="E17" s="56"/>
      <c r="F17" s="160"/>
      <c r="G17" s="160"/>
      <c r="H17" s="171">
        <f>'ÖNK 2'!R17</f>
        <v>0</v>
      </c>
      <c r="I17" s="54"/>
      <c r="J17" s="54">
        <f t="shared" ref="J17:J22" si="3">SUM(H17:I17)</f>
        <v>0</v>
      </c>
    </row>
    <row r="18" spans="1:10" x14ac:dyDescent="0.25">
      <c r="A18" s="43"/>
      <c r="B18" s="21" t="s">
        <v>32</v>
      </c>
      <c r="C18" s="22"/>
      <c r="D18" s="56"/>
      <c r="E18" s="56"/>
      <c r="F18" s="160"/>
      <c r="G18" s="160"/>
      <c r="H18" s="171">
        <f>'ÖNK 2'!R18</f>
        <v>0</v>
      </c>
      <c r="I18" s="54"/>
      <c r="J18" s="54">
        <f t="shared" si="3"/>
        <v>0</v>
      </c>
    </row>
    <row r="19" spans="1:10" x14ac:dyDescent="0.25">
      <c r="A19" s="43"/>
      <c r="B19" s="21" t="s">
        <v>33</v>
      </c>
      <c r="C19" s="22"/>
      <c r="D19" s="56"/>
      <c r="E19" s="56"/>
      <c r="F19" s="160"/>
      <c r="G19" s="160"/>
      <c r="H19" s="171">
        <f>'ÖNK 2'!R19</f>
        <v>0</v>
      </c>
      <c r="I19" s="54"/>
      <c r="J19" s="54">
        <f t="shared" si="3"/>
        <v>0</v>
      </c>
    </row>
    <row r="20" spans="1:10" x14ac:dyDescent="0.25">
      <c r="A20" s="43"/>
      <c r="B20" s="21" t="s">
        <v>34</v>
      </c>
      <c r="C20" s="22"/>
      <c r="D20" s="55">
        <v>265</v>
      </c>
      <c r="E20" s="55"/>
      <c r="F20" s="160"/>
      <c r="G20" s="160"/>
      <c r="H20" s="171">
        <f>'ÖNK 2'!R20</f>
        <v>0</v>
      </c>
      <c r="I20" s="54"/>
      <c r="J20" s="54">
        <f t="shared" si="3"/>
        <v>0</v>
      </c>
    </row>
    <row r="21" spans="1:10" x14ac:dyDescent="0.25">
      <c r="A21" s="43"/>
      <c r="B21" s="21" t="s">
        <v>35</v>
      </c>
      <c r="C21" s="22"/>
      <c r="D21" s="55"/>
      <c r="E21" s="55"/>
      <c r="F21" s="160"/>
      <c r="G21" s="160"/>
      <c r="H21" s="171">
        <f>'ÖNK 2'!R21</f>
        <v>0</v>
      </c>
      <c r="I21" s="54"/>
      <c r="J21" s="54">
        <f t="shared" si="3"/>
        <v>0</v>
      </c>
    </row>
    <row r="22" spans="1:10" x14ac:dyDescent="0.25">
      <c r="A22" s="43"/>
      <c r="B22" s="21" t="s">
        <v>36</v>
      </c>
      <c r="C22" s="22"/>
      <c r="D22" s="56"/>
      <c r="E22" s="56">
        <v>365</v>
      </c>
      <c r="F22" s="160"/>
      <c r="G22" s="160">
        <v>365</v>
      </c>
      <c r="H22" s="171">
        <f>'ÖNK 2'!O22</f>
        <v>2248</v>
      </c>
      <c r="I22" s="54"/>
      <c r="J22" s="54">
        <f t="shared" si="3"/>
        <v>2248</v>
      </c>
    </row>
    <row r="23" spans="1:10" x14ac:dyDescent="0.25">
      <c r="A23" s="43" t="s">
        <v>20</v>
      </c>
      <c r="B23" s="20" t="s">
        <v>37</v>
      </c>
      <c r="C23" s="43" t="s">
        <v>38</v>
      </c>
      <c r="D23" s="53">
        <f>D24+D25+D26+D28+D29+D30+D31+D32</f>
        <v>4671</v>
      </c>
      <c r="E23" s="53">
        <f>E24+E25+E26+E27+E28+E29+E30+E31+E32</f>
        <v>1450</v>
      </c>
      <c r="F23" s="159">
        <f>F24+F25+F26+F27+F28+F29+F30+F31+F32</f>
        <v>2400</v>
      </c>
      <c r="G23" s="159">
        <f>G24+G25+G26+G27+G28+G29+G30+G31+G32</f>
        <v>3850</v>
      </c>
      <c r="H23" s="173">
        <f>H24+H25+H26+H28+H29+H30+H31+H32+H27</f>
        <v>2285</v>
      </c>
      <c r="I23" s="53">
        <f>I24+I25+I26+I28+I29+I30+I31+I32</f>
        <v>2704</v>
      </c>
      <c r="J23" s="53">
        <f>J24+J25+J26+J27+J28+J29+J30+J31+J32</f>
        <v>4989</v>
      </c>
    </row>
    <row r="24" spans="1:10" x14ac:dyDescent="0.25">
      <c r="A24" s="23"/>
      <c r="B24" s="21" t="s">
        <v>39</v>
      </c>
      <c r="C24" s="22"/>
      <c r="D24" s="56"/>
      <c r="E24" s="56"/>
      <c r="F24" s="160"/>
      <c r="G24" s="160"/>
      <c r="H24" s="171">
        <f>'ÖNK 2'!R24</f>
        <v>0</v>
      </c>
      <c r="I24" s="54">
        <f>'óvoda 3'!S23</f>
        <v>0</v>
      </c>
      <c r="J24" s="54">
        <f>SUM(H24:I24)</f>
        <v>0</v>
      </c>
    </row>
    <row r="25" spans="1:10" x14ac:dyDescent="0.25">
      <c r="A25" s="23"/>
      <c r="B25" s="21" t="s">
        <v>40</v>
      </c>
      <c r="C25" s="22"/>
      <c r="D25" s="56"/>
      <c r="E25" s="56">
        <v>1100</v>
      </c>
      <c r="F25" s="160"/>
      <c r="G25" s="160">
        <v>1100</v>
      </c>
      <c r="H25" s="171">
        <v>1530</v>
      </c>
      <c r="I25" s="54">
        <v>2100</v>
      </c>
      <c r="J25" s="54">
        <f t="shared" ref="J25:J34" si="4">SUM(H25:I25)</f>
        <v>3630</v>
      </c>
    </row>
    <row r="26" spans="1:10" x14ac:dyDescent="0.25">
      <c r="A26" s="23"/>
      <c r="B26" s="21" t="s">
        <v>41</v>
      </c>
      <c r="C26" s="22"/>
      <c r="D26" s="55">
        <v>4671</v>
      </c>
      <c r="E26" s="55"/>
      <c r="F26" s="160"/>
      <c r="G26" s="160">
        <f>E26+F26</f>
        <v>0</v>
      </c>
      <c r="H26" s="171"/>
      <c r="I26" s="54"/>
      <c r="J26" s="54"/>
    </row>
    <row r="27" spans="1:10" x14ac:dyDescent="0.25">
      <c r="A27" s="23"/>
      <c r="B27" s="21" t="s">
        <v>173</v>
      </c>
      <c r="C27" s="22"/>
      <c r="D27" s="55"/>
      <c r="E27" s="55"/>
      <c r="F27" s="160"/>
      <c r="G27" s="160">
        <v>0</v>
      </c>
      <c r="H27" s="171">
        <f>'ÖNK 2'!O27</f>
        <v>568</v>
      </c>
      <c r="I27" s="54"/>
      <c r="J27" s="54">
        <f>H27+I27</f>
        <v>568</v>
      </c>
    </row>
    <row r="28" spans="1:10" x14ac:dyDescent="0.25">
      <c r="A28" s="23"/>
      <c r="B28" s="21" t="s">
        <v>42</v>
      </c>
      <c r="C28" s="22"/>
      <c r="D28" s="116"/>
      <c r="E28" s="116"/>
      <c r="F28" s="160">
        <v>2100</v>
      </c>
      <c r="G28" s="160">
        <f>SUM(F28)</f>
        <v>2100</v>
      </c>
      <c r="H28" s="171">
        <f>'ÖNK 2'!R28</f>
        <v>0</v>
      </c>
      <c r="I28" s="54">
        <f>'óvoda 3'!S26</f>
        <v>0</v>
      </c>
      <c r="J28" s="54">
        <f t="shared" si="4"/>
        <v>0</v>
      </c>
    </row>
    <row r="29" spans="1:10" x14ac:dyDescent="0.25">
      <c r="A29" s="23"/>
      <c r="B29" s="21" t="s">
        <v>43</v>
      </c>
      <c r="C29" s="22"/>
      <c r="D29" s="56"/>
      <c r="E29" s="56">
        <v>30</v>
      </c>
      <c r="F29" s="160"/>
      <c r="G29" s="160">
        <f>E29+F29</f>
        <v>30</v>
      </c>
      <c r="H29" s="171">
        <f>'ÖNK 2'!R29</f>
        <v>0</v>
      </c>
      <c r="I29" s="54">
        <f>'óvoda 3'!S27</f>
        <v>0</v>
      </c>
      <c r="J29" s="54">
        <f t="shared" si="4"/>
        <v>0</v>
      </c>
    </row>
    <row r="30" spans="1:10" x14ac:dyDescent="0.25">
      <c r="A30" s="23"/>
      <c r="B30" s="21" t="s">
        <v>44</v>
      </c>
      <c r="C30" s="22"/>
      <c r="D30" s="56"/>
      <c r="E30" s="56"/>
      <c r="F30" s="160"/>
      <c r="G30" s="160">
        <v>0</v>
      </c>
      <c r="H30" s="171">
        <f>'ÖNK 2'!R30</f>
        <v>0</v>
      </c>
      <c r="I30" s="54">
        <f>'óvoda 3'!S28</f>
        <v>0</v>
      </c>
      <c r="J30" s="54">
        <f t="shared" si="4"/>
        <v>0</v>
      </c>
    </row>
    <row r="31" spans="1:10" x14ac:dyDescent="0.25">
      <c r="A31" s="23"/>
      <c r="B31" s="21" t="s">
        <v>45</v>
      </c>
      <c r="C31" s="22"/>
      <c r="D31" s="55"/>
      <c r="E31" s="55">
        <v>100</v>
      </c>
      <c r="F31" s="160"/>
      <c r="G31" s="160">
        <f>E31+F31</f>
        <v>100</v>
      </c>
      <c r="H31" s="171">
        <f>'ÖNK 2'!O31</f>
        <v>119</v>
      </c>
      <c r="I31" s="54">
        <f>'óvoda 3'!L29</f>
        <v>4</v>
      </c>
      <c r="J31" s="54">
        <f t="shared" si="4"/>
        <v>123</v>
      </c>
    </row>
    <row r="32" spans="1:10" x14ac:dyDescent="0.25">
      <c r="A32" s="23"/>
      <c r="B32" s="21" t="s">
        <v>141</v>
      </c>
      <c r="C32" s="23" t="s">
        <v>48</v>
      </c>
      <c r="D32" s="55"/>
      <c r="E32" s="55">
        <v>220</v>
      </c>
      <c r="F32" s="160">
        <v>300</v>
      </c>
      <c r="G32" s="160">
        <f>E32+F32</f>
        <v>520</v>
      </c>
      <c r="H32" s="171">
        <f>'ÖNK 2'!O32</f>
        <v>68</v>
      </c>
      <c r="I32" s="54">
        <f>'óvoda 3'!L30</f>
        <v>600</v>
      </c>
      <c r="J32" s="54">
        <f t="shared" si="4"/>
        <v>668</v>
      </c>
    </row>
    <row r="33" spans="1:10" ht="15.75" thickBot="1" x14ac:dyDescent="0.3">
      <c r="A33" s="43" t="s">
        <v>46</v>
      </c>
      <c r="B33" s="20" t="s">
        <v>47</v>
      </c>
      <c r="C33" s="100" t="s">
        <v>50</v>
      </c>
      <c r="D33" s="97"/>
      <c r="E33" s="97"/>
      <c r="F33" s="160"/>
      <c r="G33" s="160"/>
      <c r="H33" s="171">
        <f>'ÖNK 2'!R33</f>
        <v>0</v>
      </c>
      <c r="I33" s="54">
        <f>'óvoda 3'!S31</f>
        <v>0</v>
      </c>
      <c r="J33" s="54">
        <f t="shared" si="4"/>
        <v>0</v>
      </c>
    </row>
    <row r="34" spans="1:10" ht="27.75" customHeight="1" thickBot="1" x14ac:dyDescent="0.3">
      <c r="A34" s="44" t="s">
        <v>22</v>
      </c>
      <c r="B34" s="24" t="s">
        <v>49</v>
      </c>
      <c r="C34" s="102"/>
      <c r="D34" s="53">
        <v>9758</v>
      </c>
      <c r="E34" s="53">
        <v>12847</v>
      </c>
      <c r="F34" s="275"/>
      <c r="G34" s="275">
        <f t="shared" ref="G34:G42" si="5">E34+F34</f>
        <v>12847</v>
      </c>
      <c r="H34" s="171">
        <f>'ÖNK 2'!K34</f>
        <v>17431</v>
      </c>
      <c r="I34" s="54">
        <f>'óvoda 3'!L32</f>
        <v>162</v>
      </c>
      <c r="J34" s="54">
        <f t="shared" si="4"/>
        <v>17593</v>
      </c>
    </row>
    <row r="35" spans="1:10" ht="15.75" thickBot="1" x14ac:dyDescent="0.3">
      <c r="A35" s="105" t="s">
        <v>51</v>
      </c>
      <c r="B35" s="78" t="s">
        <v>142</v>
      </c>
      <c r="C35" s="79"/>
      <c r="D35" s="80">
        <f t="shared" ref="D35:J35" si="6">D36+D37+D38+D39+D40+D41+D42</f>
        <v>67494</v>
      </c>
      <c r="E35" s="80">
        <f>E36+E37+E38+E39+E40+E41+E42</f>
        <v>47219</v>
      </c>
      <c r="F35" s="221">
        <f>F36+F37+F38+F39+F40+F41+F42</f>
        <v>22759</v>
      </c>
      <c r="G35" s="283">
        <f t="shared" si="5"/>
        <v>69978</v>
      </c>
      <c r="H35" s="80">
        <f t="shared" si="6"/>
        <v>63390</v>
      </c>
      <c r="I35" s="80">
        <f t="shared" si="6"/>
        <v>23215</v>
      </c>
      <c r="J35" s="80">
        <f t="shared" si="6"/>
        <v>86605</v>
      </c>
    </row>
    <row r="36" spans="1:10" ht="14.25" customHeight="1" x14ac:dyDescent="0.25">
      <c r="A36" s="41" t="s">
        <v>26</v>
      </c>
      <c r="B36" s="26" t="s">
        <v>10</v>
      </c>
      <c r="C36" s="351" t="s">
        <v>11</v>
      </c>
      <c r="D36" s="55">
        <v>11541</v>
      </c>
      <c r="E36" s="55">
        <v>4720</v>
      </c>
      <c r="F36" s="282">
        <v>10687</v>
      </c>
      <c r="G36" s="282">
        <f t="shared" si="5"/>
        <v>15407</v>
      </c>
      <c r="H36" s="171">
        <f>'ÖNK 2'!O36</f>
        <v>10499</v>
      </c>
      <c r="I36" s="171">
        <f>'óvoda 3'!L34</f>
        <v>10687</v>
      </c>
      <c r="J36" s="171">
        <f>SUM(H36:I36)</f>
        <v>21186</v>
      </c>
    </row>
    <row r="37" spans="1:10" ht="13.5" customHeight="1" thickBot="1" x14ac:dyDescent="0.3">
      <c r="A37" s="42">
        <v>9</v>
      </c>
      <c r="B37" s="27" t="s">
        <v>13</v>
      </c>
      <c r="C37" s="352"/>
      <c r="D37" s="55">
        <v>2817</v>
      </c>
      <c r="E37" s="55">
        <v>1300</v>
      </c>
      <c r="F37" s="160">
        <v>2831</v>
      </c>
      <c r="G37" s="160">
        <f t="shared" si="5"/>
        <v>4131</v>
      </c>
      <c r="H37" s="171">
        <f>'ÖNK 2'!O37</f>
        <v>1931</v>
      </c>
      <c r="I37" s="171">
        <f>'óvoda 3'!L35</f>
        <v>2831</v>
      </c>
      <c r="J37" s="171">
        <f t="shared" ref="J37:J42" si="7">SUM(H37:I37)</f>
        <v>4762</v>
      </c>
    </row>
    <row r="38" spans="1:10" ht="15" customHeight="1" thickBot="1" x14ac:dyDescent="0.3">
      <c r="A38" s="41" t="s">
        <v>87</v>
      </c>
      <c r="B38" s="27" t="s">
        <v>15</v>
      </c>
      <c r="C38" s="352"/>
      <c r="D38" s="115">
        <v>40556</v>
      </c>
      <c r="E38" s="115">
        <v>34514</v>
      </c>
      <c r="F38" s="160">
        <v>8681</v>
      </c>
      <c r="G38" s="160">
        <f t="shared" si="5"/>
        <v>43195</v>
      </c>
      <c r="H38" s="171">
        <f>'ÖNK 2'!O38</f>
        <v>36260</v>
      </c>
      <c r="I38" s="171">
        <f>'óvoda 3'!L36</f>
        <v>9137</v>
      </c>
      <c r="J38" s="171">
        <f t="shared" si="7"/>
        <v>45397</v>
      </c>
    </row>
    <row r="39" spans="1:10" ht="16.5" customHeight="1" x14ac:dyDescent="0.25">
      <c r="A39" s="41" t="s">
        <v>88</v>
      </c>
      <c r="B39" s="27" t="s">
        <v>18</v>
      </c>
      <c r="C39" s="352"/>
      <c r="D39" s="55">
        <v>0</v>
      </c>
      <c r="E39" s="55"/>
      <c r="F39" s="160">
        <v>560</v>
      </c>
      <c r="G39" s="160">
        <f t="shared" si="5"/>
        <v>560</v>
      </c>
      <c r="H39" s="171">
        <f>'ÖNK 2'!O39</f>
        <v>1430</v>
      </c>
      <c r="I39" s="171">
        <f>'óvoda 3'!L37</f>
        <v>560</v>
      </c>
      <c r="J39" s="171">
        <f t="shared" si="7"/>
        <v>1990</v>
      </c>
    </row>
    <row r="40" spans="1:10" ht="16.5" customHeight="1" thickBot="1" x14ac:dyDescent="0.3">
      <c r="A40" s="42" t="s">
        <v>91</v>
      </c>
      <c r="B40" s="27" t="s">
        <v>151</v>
      </c>
      <c r="C40" s="350"/>
      <c r="D40" s="55">
        <v>9580</v>
      </c>
      <c r="E40" s="55">
        <v>3685</v>
      </c>
      <c r="F40" s="160"/>
      <c r="G40" s="160">
        <f t="shared" si="5"/>
        <v>3685</v>
      </c>
      <c r="H40" s="171">
        <f>'ÖNK 2'!O40</f>
        <v>4187</v>
      </c>
      <c r="I40" s="171">
        <f>'óvoda 3'!S38</f>
        <v>0</v>
      </c>
      <c r="J40" s="171">
        <f t="shared" si="7"/>
        <v>4187</v>
      </c>
    </row>
    <row r="41" spans="1:10" ht="16.5" customHeight="1" thickBot="1" x14ac:dyDescent="0.3">
      <c r="A41" s="41" t="s">
        <v>92</v>
      </c>
      <c r="B41" s="27" t="s">
        <v>23</v>
      </c>
      <c r="C41" s="349" t="s">
        <v>24</v>
      </c>
      <c r="D41" s="55">
        <v>3000</v>
      </c>
      <c r="E41" s="55">
        <v>3000</v>
      </c>
      <c r="F41" s="160"/>
      <c r="G41" s="160">
        <f t="shared" si="5"/>
        <v>3000</v>
      </c>
      <c r="H41" s="171">
        <f>'ÖNK 2'!O41</f>
        <v>9083</v>
      </c>
      <c r="I41" s="171">
        <f>'óvoda 3'!S39</f>
        <v>0</v>
      </c>
      <c r="J41" s="171">
        <f t="shared" si="7"/>
        <v>9083</v>
      </c>
    </row>
    <row r="42" spans="1:10" ht="15" customHeight="1" thickBot="1" x14ac:dyDescent="0.3">
      <c r="A42" s="41" t="s">
        <v>93</v>
      </c>
      <c r="B42" s="27" t="s">
        <v>27</v>
      </c>
      <c r="C42" s="350"/>
      <c r="D42" s="70"/>
      <c r="E42" s="284"/>
      <c r="F42" s="275"/>
      <c r="G42" s="275">
        <f t="shared" si="5"/>
        <v>0</v>
      </c>
      <c r="H42" s="54">
        <f>'ÖNK 2'!K42</f>
        <v>0</v>
      </c>
      <c r="I42" s="54">
        <f>'óvoda 3'!S40</f>
        <v>0</v>
      </c>
      <c r="J42" s="54">
        <f t="shared" si="7"/>
        <v>0</v>
      </c>
    </row>
    <row r="43" spans="1:10" ht="21" customHeight="1" thickBot="1" x14ac:dyDescent="0.3">
      <c r="A43" s="112" t="s">
        <v>89</v>
      </c>
      <c r="B43" s="84" t="s">
        <v>90</v>
      </c>
      <c r="C43" s="85"/>
      <c r="D43" s="86">
        <f t="shared" ref="D43:J43" si="8">D3-D35</f>
        <v>0</v>
      </c>
      <c r="E43" s="285">
        <f t="shared" si="8"/>
        <v>20359</v>
      </c>
      <c r="F43" s="286">
        <f t="shared" si="8"/>
        <v>-20359</v>
      </c>
      <c r="G43" s="287">
        <f t="shared" si="8"/>
        <v>0</v>
      </c>
      <c r="H43" s="86">
        <f t="shared" si="8"/>
        <v>24717</v>
      </c>
      <c r="I43" s="86">
        <f t="shared" si="8"/>
        <v>-20349</v>
      </c>
      <c r="J43" s="86">
        <f t="shared" si="8"/>
        <v>4368</v>
      </c>
    </row>
    <row r="44" spans="1:10" ht="15.75" thickBot="1" x14ac:dyDescent="0.3">
      <c r="A44" s="108" t="s">
        <v>62</v>
      </c>
      <c r="B44" s="72" t="s">
        <v>143</v>
      </c>
      <c r="C44" s="73"/>
      <c r="D44" s="74">
        <f>D45+D54+D57+D58</f>
        <v>0</v>
      </c>
      <c r="E44" s="74"/>
      <c r="F44" s="288"/>
      <c r="G44" s="289"/>
      <c r="H44" s="74">
        <f>H45+H54+H57+H58</f>
        <v>21771</v>
      </c>
      <c r="I44" s="74">
        <f>I45+I54+I57+I58</f>
        <v>0</v>
      </c>
      <c r="J44" s="74">
        <f>H44+I44</f>
        <v>21771</v>
      </c>
    </row>
    <row r="45" spans="1:10" x14ac:dyDescent="0.25">
      <c r="A45" s="45" t="s">
        <v>94</v>
      </c>
      <c r="B45" s="103" t="s">
        <v>52</v>
      </c>
      <c r="C45" s="48" t="s">
        <v>9</v>
      </c>
      <c r="D45" s="104">
        <f>D47+D48+D49+D50+D51+D52+D53</f>
        <v>0</v>
      </c>
      <c r="E45" s="104"/>
      <c r="F45" s="277"/>
      <c r="G45" s="277"/>
      <c r="H45" s="174">
        <f>H46+H47+H48+H49+H50+H51+H52+H53</f>
        <v>20228</v>
      </c>
      <c r="I45" s="104">
        <f>I47+I48+I49+I50+I51+I52+I53</f>
        <v>0</v>
      </c>
      <c r="J45" s="123">
        <f>J46+J47</f>
        <v>20228</v>
      </c>
    </row>
    <row r="46" spans="1:10" x14ac:dyDescent="0.25">
      <c r="A46" s="45"/>
      <c r="B46" s="122" t="s">
        <v>172</v>
      </c>
      <c r="C46" s="45"/>
      <c r="D46" s="104"/>
      <c r="E46" s="104"/>
      <c r="F46" s="159"/>
      <c r="G46" s="159"/>
      <c r="H46" s="123">
        <f>'ÖNK 2'!O46</f>
        <v>20000</v>
      </c>
      <c r="I46" s="104"/>
      <c r="J46" s="123">
        <f>H46+I46</f>
        <v>20000</v>
      </c>
    </row>
    <row r="47" spans="1:10" x14ac:dyDescent="0.25">
      <c r="A47" s="43"/>
      <c r="B47" s="47" t="s">
        <v>12</v>
      </c>
      <c r="C47" s="22"/>
      <c r="D47" s="56"/>
      <c r="E47" s="56"/>
      <c r="F47" s="160"/>
      <c r="G47" s="160"/>
      <c r="H47" s="54">
        <f>'ÖNK 2'!O47</f>
        <v>228</v>
      </c>
      <c r="I47" s="54"/>
      <c r="J47" s="54">
        <f>H47+I47</f>
        <v>228</v>
      </c>
    </row>
    <row r="48" spans="1:10" x14ac:dyDescent="0.25">
      <c r="A48" s="43"/>
      <c r="B48" s="17" t="s">
        <v>14</v>
      </c>
      <c r="C48" s="22"/>
      <c r="D48" s="56"/>
      <c r="E48" s="56"/>
      <c r="F48" s="160"/>
      <c r="G48" s="160"/>
      <c r="H48" s="54">
        <f>'ÖNK 2'!K48</f>
        <v>0</v>
      </c>
      <c r="I48" s="54"/>
      <c r="J48" s="54"/>
    </row>
    <row r="49" spans="1:10" x14ac:dyDescent="0.25">
      <c r="A49" s="43"/>
      <c r="B49" s="17" t="s">
        <v>16</v>
      </c>
      <c r="C49" s="22"/>
      <c r="D49" s="56"/>
      <c r="E49" s="56"/>
      <c r="F49" s="160"/>
      <c r="G49" s="160"/>
      <c r="H49" s="54">
        <f>'ÖNK 2'!K49</f>
        <v>0</v>
      </c>
      <c r="I49" s="54"/>
      <c r="J49" s="54">
        <v>0</v>
      </c>
    </row>
    <row r="50" spans="1:10" x14ac:dyDescent="0.25">
      <c r="A50" s="43"/>
      <c r="B50" s="17" t="s">
        <v>19</v>
      </c>
      <c r="C50" s="22"/>
      <c r="D50" s="56"/>
      <c r="E50" s="56"/>
      <c r="F50" s="160"/>
      <c r="G50" s="160"/>
      <c r="H50" s="54">
        <f>'ÖNK 2'!K50</f>
        <v>0</v>
      </c>
      <c r="I50" s="54"/>
      <c r="J50" s="54">
        <v>0</v>
      </c>
    </row>
    <row r="51" spans="1:10" ht="30" customHeight="1" x14ac:dyDescent="0.25">
      <c r="A51" s="43"/>
      <c r="B51" s="19" t="s">
        <v>136</v>
      </c>
      <c r="C51" s="29"/>
      <c r="D51" s="58"/>
      <c r="E51" s="58"/>
      <c r="F51" s="160"/>
      <c r="G51" s="160"/>
      <c r="H51" s="54">
        <f>'ÖNK 2'!K51</f>
        <v>0</v>
      </c>
      <c r="I51" s="54"/>
      <c r="J51" s="54">
        <v>0</v>
      </c>
    </row>
    <row r="52" spans="1:10" ht="15" customHeight="1" x14ac:dyDescent="0.25">
      <c r="A52" s="43"/>
      <c r="B52" s="19" t="s">
        <v>25</v>
      </c>
      <c r="C52" s="29"/>
      <c r="D52" s="58"/>
      <c r="E52" s="58"/>
      <c r="F52" s="160"/>
      <c r="G52" s="160"/>
      <c r="H52" s="54">
        <f>'ÖNK 2'!K52</f>
        <v>0</v>
      </c>
      <c r="I52" s="54"/>
      <c r="J52" s="54">
        <v>0</v>
      </c>
    </row>
    <row r="53" spans="1:10" ht="30" customHeight="1" x14ac:dyDescent="0.25">
      <c r="A53" s="43"/>
      <c r="B53" s="19" t="s">
        <v>137</v>
      </c>
      <c r="C53" s="29"/>
      <c r="D53" s="58"/>
      <c r="E53" s="58"/>
      <c r="F53" s="160"/>
      <c r="G53" s="160"/>
      <c r="H53" s="54">
        <f>'ÖNK 2'!K53</f>
        <v>0</v>
      </c>
      <c r="I53" s="54"/>
      <c r="J53" s="54">
        <v>0</v>
      </c>
    </row>
    <row r="54" spans="1:10" x14ac:dyDescent="0.25">
      <c r="A54" s="43" t="s">
        <v>99</v>
      </c>
      <c r="B54" s="30" t="s">
        <v>57</v>
      </c>
      <c r="C54" s="43" t="s">
        <v>58</v>
      </c>
      <c r="D54" s="53">
        <f>D55+D56</f>
        <v>0</v>
      </c>
      <c r="E54" s="53"/>
      <c r="F54" s="159"/>
      <c r="G54" s="159"/>
      <c r="H54" s="54">
        <f>'ÖNK 2'!O54</f>
        <v>1543</v>
      </c>
      <c r="I54" s="53">
        <f>I55+I56</f>
        <v>0</v>
      </c>
      <c r="J54" s="53">
        <f>J55+J56</f>
        <v>1543</v>
      </c>
    </row>
    <row r="55" spans="1:10" ht="15" customHeight="1" x14ac:dyDescent="0.25">
      <c r="A55" s="43"/>
      <c r="B55" s="19" t="s">
        <v>59</v>
      </c>
      <c r="C55" s="29"/>
      <c r="D55" s="54"/>
      <c r="E55" s="54"/>
      <c r="F55" s="160"/>
      <c r="G55" s="160"/>
      <c r="H55" s="54">
        <f>'ÖNK 2'!O55</f>
        <v>1543</v>
      </c>
      <c r="I55" s="54">
        <v>0</v>
      </c>
      <c r="J55" s="54">
        <f>H55+I55</f>
        <v>1543</v>
      </c>
    </row>
    <row r="56" spans="1:10" ht="15" customHeight="1" x14ac:dyDescent="0.25">
      <c r="A56" s="43"/>
      <c r="B56" s="19" t="s">
        <v>60</v>
      </c>
      <c r="C56" s="29"/>
      <c r="D56" s="58"/>
      <c r="E56" s="58"/>
      <c r="F56" s="160"/>
      <c r="G56" s="160"/>
      <c r="H56" s="54">
        <f>'ÖNK 2'!K56</f>
        <v>0</v>
      </c>
      <c r="I56" s="54"/>
      <c r="J56" s="54">
        <v>0</v>
      </c>
    </row>
    <row r="57" spans="1:10" x14ac:dyDescent="0.25">
      <c r="A57" s="43" t="s">
        <v>95</v>
      </c>
      <c r="B57" s="20" t="s">
        <v>61</v>
      </c>
      <c r="C57" s="43" t="s">
        <v>48</v>
      </c>
      <c r="D57" s="53"/>
      <c r="E57" s="53"/>
      <c r="F57" s="159"/>
      <c r="G57" s="159"/>
      <c r="H57" s="54">
        <f>'ÖNK 2'!K57</f>
        <v>0</v>
      </c>
      <c r="I57" s="53"/>
      <c r="J57" s="53"/>
    </row>
    <row r="58" spans="1:10" ht="30" customHeight="1" thickBot="1" x14ac:dyDescent="0.3">
      <c r="A58" s="44" t="s">
        <v>100</v>
      </c>
      <c r="B58" s="24" t="s">
        <v>49</v>
      </c>
      <c r="C58" s="100" t="s">
        <v>50</v>
      </c>
      <c r="D58" s="101"/>
      <c r="E58" s="182"/>
      <c r="F58" s="290"/>
      <c r="G58" s="290"/>
      <c r="H58" s="54">
        <f>'ÖNK 2'!K58</f>
        <v>0</v>
      </c>
      <c r="I58" s="101"/>
      <c r="J58" s="101">
        <v>0</v>
      </c>
    </row>
    <row r="59" spans="1:10" ht="15.75" thickBot="1" x14ac:dyDescent="0.3">
      <c r="A59" s="110" t="s">
        <v>82</v>
      </c>
      <c r="B59" s="78" t="s">
        <v>144</v>
      </c>
      <c r="C59" s="82"/>
      <c r="D59" s="80">
        <f t="shared" ref="D59:J59" si="9">D60+D61+D62+D63+D64</f>
        <v>0</v>
      </c>
      <c r="E59" s="80"/>
      <c r="F59" s="221"/>
      <c r="G59" s="283"/>
      <c r="H59" s="80">
        <f t="shared" si="9"/>
        <v>26129</v>
      </c>
      <c r="I59" s="80">
        <f t="shared" si="9"/>
        <v>10</v>
      </c>
      <c r="J59" s="80">
        <f t="shared" si="9"/>
        <v>26139</v>
      </c>
    </row>
    <row r="60" spans="1:10" x14ac:dyDescent="0.25">
      <c r="A60" s="45" t="s">
        <v>96</v>
      </c>
      <c r="B60" s="31" t="s">
        <v>53</v>
      </c>
      <c r="C60" s="351" t="s">
        <v>54</v>
      </c>
      <c r="D60" s="59"/>
      <c r="E60" s="59"/>
      <c r="F60" s="282"/>
      <c r="G60" s="282"/>
      <c r="H60" s="171">
        <f>'ÖNK 2'!O60</f>
        <v>5619</v>
      </c>
      <c r="I60" s="171">
        <v>10</v>
      </c>
      <c r="J60" s="171">
        <f>SUM(H60:I60)</f>
        <v>5629</v>
      </c>
    </row>
    <row r="61" spans="1:10" x14ac:dyDescent="0.25">
      <c r="A61" s="43" t="s">
        <v>101</v>
      </c>
      <c r="B61" s="21" t="s">
        <v>55</v>
      </c>
      <c r="C61" s="352"/>
      <c r="D61" s="60"/>
      <c r="E61" s="60"/>
      <c r="F61" s="160"/>
      <c r="G61" s="160"/>
      <c r="H61" s="171">
        <f>'ÖNK 2'!O61</f>
        <v>20320</v>
      </c>
      <c r="I61" s="171"/>
      <c r="J61" s="171">
        <f>SUM(H61:I61)</f>
        <v>20320</v>
      </c>
    </row>
    <row r="62" spans="1:10" x14ac:dyDescent="0.25">
      <c r="A62" s="45" t="s">
        <v>97</v>
      </c>
      <c r="B62" s="21" t="s">
        <v>56</v>
      </c>
      <c r="C62" s="350"/>
      <c r="D62" s="60"/>
      <c r="E62" s="60"/>
      <c r="F62" s="160"/>
      <c r="G62" s="160"/>
      <c r="H62" s="171">
        <f>'ÖNK 2'!O62</f>
        <v>190</v>
      </c>
      <c r="I62" s="171"/>
      <c r="J62" s="171">
        <f>SUM(H62:I62)</f>
        <v>190</v>
      </c>
    </row>
    <row r="63" spans="1:10" ht="25.5" customHeight="1" x14ac:dyDescent="0.25">
      <c r="A63" s="43" t="s">
        <v>105</v>
      </c>
      <c r="B63" s="19" t="s">
        <v>23</v>
      </c>
      <c r="C63" s="349" t="s">
        <v>24</v>
      </c>
      <c r="D63" s="61"/>
      <c r="E63" s="61"/>
      <c r="F63" s="160"/>
      <c r="G63" s="160"/>
      <c r="H63" s="54">
        <f>'ÖNK 2'!M63</f>
        <v>0</v>
      </c>
      <c r="I63" s="54"/>
      <c r="J63" s="54">
        <f>SUM(H63:I63)</f>
        <v>0</v>
      </c>
    </row>
    <row r="64" spans="1:10" ht="15.75" thickBot="1" x14ac:dyDescent="0.3">
      <c r="A64" s="45" t="s">
        <v>98</v>
      </c>
      <c r="B64" s="19" t="s">
        <v>27</v>
      </c>
      <c r="C64" s="353"/>
      <c r="D64" s="61"/>
      <c r="E64" s="61"/>
      <c r="F64" s="275"/>
      <c r="G64" s="275"/>
      <c r="H64" s="54">
        <f>'ÖNK 2'!K64</f>
        <v>0</v>
      </c>
      <c r="I64" s="54"/>
      <c r="J64" s="54">
        <f>SUM(H64:I64)</f>
        <v>0</v>
      </c>
    </row>
    <row r="65" spans="1:10" ht="15.75" thickBot="1" x14ac:dyDescent="0.3">
      <c r="A65" s="112" t="s">
        <v>103</v>
      </c>
      <c r="B65" s="87" t="s">
        <v>104</v>
      </c>
      <c r="C65" s="88"/>
      <c r="D65" s="89">
        <f>D44-D59</f>
        <v>0</v>
      </c>
      <c r="E65" s="89"/>
      <c r="F65" s="225"/>
      <c r="G65" s="294"/>
      <c r="H65" s="89">
        <f>H44-H59</f>
        <v>-4358</v>
      </c>
      <c r="I65" s="89">
        <f>I44-I59</f>
        <v>-10</v>
      </c>
      <c r="J65" s="89">
        <f>H65+I65</f>
        <v>-4368</v>
      </c>
    </row>
    <row r="66" spans="1:10" ht="15.75" thickBot="1" x14ac:dyDescent="0.3">
      <c r="A66" s="108" t="s">
        <v>102</v>
      </c>
      <c r="B66" s="72" t="s">
        <v>145</v>
      </c>
      <c r="C66" s="76"/>
      <c r="D66" s="74">
        <f t="shared" ref="D66:J66" si="10">D67+D68+D69+D70+D71+D72+D73</f>
        <v>0</v>
      </c>
      <c r="E66" s="74"/>
      <c r="F66" s="292">
        <f>F67+F68+F69+F70+F71+F72+F73</f>
        <v>20359</v>
      </c>
      <c r="G66" s="293">
        <f>E66+F66</f>
        <v>20359</v>
      </c>
      <c r="H66" s="74">
        <f t="shared" si="10"/>
        <v>0</v>
      </c>
      <c r="I66" s="74">
        <f t="shared" si="10"/>
        <v>20359</v>
      </c>
      <c r="J66" s="74">
        <f t="shared" si="10"/>
        <v>20359</v>
      </c>
    </row>
    <row r="67" spans="1:10" ht="33.75" customHeight="1" x14ac:dyDescent="0.25">
      <c r="A67" s="39" t="s">
        <v>106</v>
      </c>
      <c r="B67" s="32" t="s">
        <v>85</v>
      </c>
      <c r="C67" s="13" t="s">
        <v>65</v>
      </c>
      <c r="D67" s="57"/>
      <c r="E67" s="57"/>
      <c r="F67" s="291"/>
      <c r="G67" s="291"/>
      <c r="H67" s="57"/>
      <c r="I67" s="57"/>
      <c r="J67" s="57">
        <v>0</v>
      </c>
    </row>
    <row r="68" spans="1:10" ht="14.25" customHeight="1" x14ac:dyDescent="0.25">
      <c r="A68" s="42" t="s">
        <v>108</v>
      </c>
      <c r="B68" s="19" t="s">
        <v>66</v>
      </c>
      <c r="C68" s="23" t="s">
        <v>67</v>
      </c>
      <c r="D68" s="56"/>
      <c r="E68" s="56"/>
      <c r="F68" s="184"/>
      <c r="G68" s="184"/>
      <c r="H68" s="56"/>
      <c r="I68" s="56"/>
      <c r="J68" s="56">
        <v>0</v>
      </c>
    </row>
    <row r="69" spans="1:10" ht="12" customHeight="1" x14ac:dyDescent="0.25">
      <c r="A69" s="39" t="s">
        <v>109</v>
      </c>
      <c r="B69" s="19" t="s">
        <v>69</v>
      </c>
      <c r="C69" s="23" t="s">
        <v>67</v>
      </c>
      <c r="D69" s="56"/>
      <c r="E69" s="56"/>
      <c r="F69" s="184"/>
      <c r="G69" s="184"/>
      <c r="H69" s="56"/>
      <c r="I69" s="56"/>
      <c r="J69" s="56">
        <v>0</v>
      </c>
    </row>
    <row r="70" spans="1:10" x14ac:dyDescent="0.25">
      <c r="A70" s="42" t="s">
        <v>110</v>
      </c>
      <c r="B70" s="19" t="s">
        <v>71</v>
      </c>
      <c r="C70" s="23" t="s">
        <v>67</v>
      </c>
      <c r="D70" s="56"/>
      <c r="E70" s="56"/>
      <c r="F70" s="184"/>
      <c r="G70" s="184"/>
      <c r="H70" s="56"/>
      <c r="I70" s="56"/>
      <c r="J70" s="56">
        <v>0</v>
      </c>
    </row>
    <row r="71" spans="1:10" ht="12" customHeight="1" x14ac:dyDescent="0.25">
      <c r="A71" s="39" t="s">
        <v>111</v>
      </c>
      <c r="B71" s="33" t="s">
        <v>73</v>
      </c>
      <c r="C71" s="23" t="s">
        <v>74</v>
      </c>
      <c r="D71" s="56"/>
      <c r="E71" s="56"/>
      <c r="F71" s="184"/>
      <c r="G71" s="184"/>
      <c r="H71" s="56"/>
      <c r="I71" s="56"/>
      <c r="J71" s="56">
        <v>0</v>
      </c>
    </row>
    <row r="72" spans="1:10" ht="13.5" customHeight="1" x14ac:dyDescent="0.25">
      <c r="A72" s="42" t="s">
        <v>112</v>
      </c>
      <c r="B72" s="33" t="s">
        <v>76</v>
      </c>
      <c r="C72" s="23" t="s">
        <v>77</v>
      </c>
      <c r="D72" s="56"/>
      <c r="E72" s="56"/>
      <c r="F72" s="184"/>
      <c r="G72" s="184"/>
      <c r="H72" s="56"/>
      <c r="I72" s="56"/>
      <c r="J72" s="56">
        <v>0</v>
      </c>
    </row>
    <row r="73" spans="1:10" ht="27.75" customHeight="1" thickBot="1" x14ac:dyDescent="0.3">
      <c r="A73" s="39" t="s">
        <v>113</v>
      </c>
      <c r="B73" s="34" t="s">
        <v>79</v>
      </c>
      <c r="C73" s="15" t="s">
        <v>80</v>
      </c>
      <c r="D73" s="62"/>
      <c r="E73" s="62"/>
      <c r="F73" s="275">
        <v>20359</v>
      </c>
      <c r="G73" s="275">
        <v>20359</v>
      </c>
      <c r="H73" s="54"/>
      <c r="I73" s="51">
        <v>20359</v>
      </c>
      <c r="J73" s="54">
        <f>H73+I73</f>
        <v>20359</v>
      </c>
    </row>
    <row r="74" spans="1:10" ht="15.75" thickBot="1" x14ac:dyDescent="0.3">
      <c r="A74" s="110" t="s">
        <v>107</v>
      </c>
      <c r="B74" s="78" t="s">
        <v>63</v>
      </c>
      <c r="C74" s="82"/>
      <c r="D74" s="80">
        <f>D75+D76+D77+D78+D79+D80+D81</f>
        <v>0</v>
      </c>
      <c r="E74" s="120">
        <f>E75+E76+E78+E77+E79+E80+E81</f>
        <v>20359</v>
      </c>
      <c r="F74" s="221"/>
      <c r="G74" s="283">
        <f>E74+F74</f>
        <v>20359</v>
      </c>
      <c r="H74" s="120">
        <f>SUM(H75:H81)</f>
        <v>20359</v>
      </c>
      <c r="I74" s="80">
        <v>1</v>
      </c>
      <c r="J74" s="80">
        <f>SUM(H74:I74)</f>
        <v>20360</v>
      </c>
    </row>
    <row r="75" spans="1:10" ht="30" customHeight="1" x14ac:dyDescent="0.25">
      <c r="A75" s="39" t="s">
        <v>114</v>
      </c>
      <c r="B75" s="32" t="s">
        <v>138</v>
      </c>
      <c r="C75" s="13" t="s">
        <v>65</v>
      </c>
      <c r="D75" s="57"/>
      <c r="E75" s="57"/>
      <c r="F75" s="291"/>
      <c r="G75" s="291"/>
      <c r="H75" s="57">
        <f>'ÖNK 2'!K75</f>
        <v>0</v>
      </c>
      <c r="I75" s="57"/>
      <c r="J75" s="57">
        <f>SUM(H75:I75)</f>
        <v>0</v>
      </c>
    </row>
    <row r="76" spans="1:10" ht="14.25" customHeight="1" x14ac:dyDescent="0.25">
      <c r="A76" s="42" t="s">
        <v>117</v>
      </c>
      <c r="B76" s="19" t="s">
        <v>68</v>
      </c>
      <c r="C76" s="23" t="s">
        <v>67</v>
      </c>
      <c r="D76" s="56"/>
      <c r="E76" s="56"/>
      <c r="F76" s="184"/>
      <c r="G76" s="184"/>
      <c r="H76" s="56">
        <f>'ÖNK 2'!K76</f>
        <v>0</v>
      </c>
      <c r="I76" s="56"/>
      <c r="J76" s="56">
        <f t="shared" ref="J76:J81" si="11">SUM(H76:I76)</f>
        <v>0</v>
      </c>
    </row>
    <row r="77" spans="1:10" ht="15" customHeight="1" x14ac:dyDescent="0.25">
      <c r="A77" s="39" t="s">
        <v>118</v>
      </c>
      <c r="B77" s="19" t="s">
        <v>70</v>
      </c>
      <c r="C77" s="23" t="s">
        <v>67</v>
      </c>
      <c r="D77" s="56"/>
      <c r="E77" s="56"/>
      <c r="F77" s="184"/>
      <c r="G77" s="184"/>
      <c r="H77" s="56">
        <f>'ÖNK 2'!K77</f>
        <v>0</v>
      </c>
      <c r="I77" s="56"/>
      <c r="J77" s="56">
        <f t="shared" si="11"/>
        <v>0</v>
      </c>
    </row>
    <row r="78" spans="1:10" ht="15" customHeight="1" x14ac:dyDescent="0.25">
      <c r="A78" s="42" t="s">
        <v>119</v>
      </c>
      <c r="B78" s="19" t="s">
        <v>72</v>
      </c>
      <c r="C78" s="23" t="s">
        <v>67</v>
      </c>
      <c r="D78" s="56"/>
      <c r="E78" s="56"/>
      <c r="F78" s="184"/>
      <c r="G78" s="184"/>
      <c r="H78" s="56">
        <f>'ÖNK 2'!K78</f>
        <v>0</v>
      </c>
      <c r="I78" s="56"/>
      <c r="J78" s="56">
        <f t="shared" si="11"/>
        <v>0</v>
      </c>
    </row>
    <row r="79" spans="1:10" ht="15" customHeight="1" x14ac:dyDescent="0.25">
      <c r="A79" s="39" t="s">
        <v>120</v>
      </c>
      <c r="B79" s="33" t="s">
        <v>75</v>
      </c>
      <c r="C79" s="23" t="s">
        <v>74</v>
      </c>
      <c r="D79" s="56"/>
      <c r="E79" s="56"/>
      <c r="F79" s="184"/>
      <c r="G79" s="184"/>
      <c r="H79" s="56">
        <f>'ÖNK 2'!K79</f>
        <v>0</v>
      </c>
      <c r="I79" s="56"/>
      <c r="J79" s="56">
        <f t="shared" si="11"/>
        <v>0</v>
      </c>
    </row>
    <row r="80" spans="1:10" ht="30" customHeight="1" x14ac:dyDescent="0.25">
      <c r="A80" s="42" t="s">
        <v>121</v>
      </c>
      <c r="B80" s="33" t="s">
        <v>139</v>
      </c>
      <c r="C80" s="23" t="s">
        <v>78</v>
      </c>
      <c r="D80" s="56"/>
      <c r="E80" s="56"/>
      <c r="F80" s="184"/>
      <c r="G80" s="184"/>
      <c r="H80" s="56">
        <f>'ÖNK 2'!K80</f>
        <v>0</v>
      </c>
      <c r="I80" s="56"/>
      <c r="J80" s="56">
        <f t="shared" si="11"/>
        <v>0</v>
      </c>
    </row>
    <row r="81" spans="1:10" ht="15" customHeight="1" thickBot="1" x14ac:dyDescent="0.3">
      <c r="A81" s="39" t="s">
        <v>122</v>
      </c>
      <c r="B81" s="34" t="s">
        <v>81</v>
      </c>
      <c r="C81" s="15" t="s">
        <v>80</v>
      </c>
      <c r="D81" s="50"/>
      <c r="E81" s="50">
        <v>20359</v>
      </c>
      <c r="F81" s="295"/>
      <c r="G81" s="295">
        <f>E81+F81</f>
        <v>20359</v>
      </c>
      <c r="H81" s="51">
        <f>'ÖNK 2'!R81</f>
        <v>20359</v>
      </c>
      <c r="I81" s="50"/>
      <c r="J81" s="168">
        <f t="shared" si="11"/>
        <v>20359</v>
      </c>
    </row>
    <row r="82" spans="1:10" ht="15.75" thickBot="1" x14ac:dyDescent="0.3">
      <c r="A82" s="108" t="s">
        <v>115</v>
      </c>
      <c r="B82" s="72" t="s">
        <v>83</v>
      </c>
      <c r="C82" s="76"/>
      <c r="D82" s="74">
        <f t="shared" ref="D82:J82" si="12">D83+D84+D85+D86+D87+D88+D89</f>
        <v>0</v>
      </c>
      <c r="E82" s="121"/>
      <c r="F82" s="215"/>
      <c r="G82" s="296"/>
      <c r="H82" s="121">
        <f t="shared" si="12"/>
        <v>0</v>
      </c>
      <c r="I82" s="74">
        <f t="shared" si="12"/>
        <v>0</v>
      </c>
      <c r="J82" s="74">
        <f t="shared" si="12"/>
        <v>0</v>
      </c>
    </row>
    <row r="83" spans="1:10" ht="30" customHeight="1" x14ac:dyDescent="0.25">
      <c r="A83" s="39" t="s">
        <v>123</v>
      </c>
      <c r="B83" s="32" t="s">
        <v>85</v>
      </c>
      <c r="C83" s="13" t="s">
        <v>65</v>
      </c>
      <c r="D83" s="57"/>
      <c r="E83" s="57"/>
      <c r="F83" s="291"/>
      <c r="G83" s="291"/>
      <c r="H83" s="57"/>
      <c r="I83" s="57"/>
      <c r="J83" s="57">
        <v>0</v>
      </c>
    </row>
    <row r="84" spans="1:10" ht="15" customHeight="1" x14ac:dyDescent="0.25">
      <c r="A84" s="42" t="s">
        <v>124</v>
      </c>
      <c r="B84" s="19" t="s">
        <v>66</v>
      </c>
      <c r="C84" s="23" t="s">
        <v>67</v>
      </c>
      <c r="D84" s="56"/>
      <c r="E84" s="56"/>
      <c r="F84" s="184"/>
      <c r="G84" s="184"/>
      <c r="H84" s="56"/>
      <c r="I84" s="56"/>
      <c r="J84" s="56">
        <v>0</v>
      </c>
    </row>
    <row r="85" spans="1:10" ht="15" customHeight="1" x14ac:dyDescent="0.25">
      <c r="A85" s="39" t="s">
        <v>125</v>
      </c>
      <c r="B85" s="19" t="s">
        <v>69</v>
      </c>
      <c r="C85" s="23" t="s">
        <v>67</v>
      </c>
      <c r="D85" s="56"/>
      <c r="E85" s="56"/>
      <c r="F85" s="184"/>
      <c r="G85" s="184"/>
      <c r="H85" s="56"/>
      <c r="I85" s="56"/>
      <c r="J85" s="56">
        <v>0</v>
      </c>
    </row>
    <row r="86" spans="1:10" ht="15" customHeight="1" x14ac:dyDescent="0.25">
      <c r="A86" s="42" t="s">
        <v>126</v>
      </c>
      <c r="B86" s="19" t="s">
        <v>71</v>
      </c>
      <c r="C86" s="23" t="s">
        <v>67</v>
      </c>
      <c r="D86" s="56"/>
      <c r="E86" s="56"/>
      <c r="F86" s="184"/>
      <c r="G86" s="184"/>
      <c r="H86" s="56"/>
      <c r="I86" s="56"/>
      <c r="J86" s="56">
        <v>0</v>
      </c>
    </row>
    <row r="87" spans="1:10" ht="15" customHeight="1" x14ac:dyDescent="0.25">
      <c r="A87" s="39" t="s">
        <v>127</v>
      </c>
      <c r="B87" s="33" t="s">
        <v>73</v>
      </c>
      <c r="C87" s="23" t="s">
        <v>74</v>
      </c>
      <c r="D87" s="56"/>
      <c r="E87" s="56"/>
      <c r="F87" s="184"/>
      <c r="G87" s="184"/>
      <c r="H87" s="56"/>
      <c r="I87" s="56"/>
      <c r="J87" s="56">
        <v>0</v>
      </c>
    </row>
    <row r="88" spans="1:10" ht="15" customHeight="1" x14ac:dyDescent="0.25">
      <c r="A88" s="42" t="s">
        <v>128</v>
      </c>
      <c r="B88" s="33" t="s">
        <v>76</v>
      </c>
      <c r="C88" s="23" t="s">
        <v>77</v>
      </c>
      <c r="D88" s="54"/>
      <c r="E88" s="54"/>
      <c r="F88" s="160"/>
      <c r="G88" s="160"/>
      <c r="H88" s="54"/>
      <c r="I88" s="56"/>
      <c r="J88" s="54"/>
    </row>
    <row r="89" spans="1:10" ht="24.75" customHeight="1" thickBot="1" x14ac:dyDescent="0.3">
      <c r="A89" s="39" t="s">
        <v>129</v>
      </c>
      <c r="B89" s="34" t="s">
        <v>79</v>
      </c>
      <c r="C89" s="15" t="s">
        <v>80</v>
      </c>
      <c r="D89" s="50"/>
      <c r="E89" s="50"/>
      <c r="F89" s="297"/>
      <c r="G89" s="297"/>
      <c r="H89" s="50"/>
      <c r="I89" s="50"/>
      <c r="J89" s="50">
        <v>0</v>
      </c>
    </row>
    <row r="90" spans="1:10" ht="15.75" thickBot="1" x14ac:dyDescent="0.3">
      <c r="A90" s="110" t="s">
        <v>116</v>
      </c>
      <c r="B90" s="347" t="s">
        <v>84</v>
      </c>
      <c r="C90" s="348"/>
      <c r="D90" s="80">
        <f t="shared" ref="D90:J90" si="13">D91+D92+D93+D94+D95+D96+D97</f>
        <v>0</v>
      </c>
      <c r="E90" s="80"/>
      <c r="F90" s="221"/>
      <c r="G90" s="283"/>
      <c r="H90" s="80">
        <f t="shared" si="13"/>
        <v>0</v>
      </c>
      <c r="I90" s="80">
        <f t="shared" si="13"/>
        <v>0</v>
      </c>
      <c r="J90" s="80">
        <f t="shared" si="13"/>
        <v>0</v>
      </c>
    </row>
    <row r="91" spans="1:10" ht="20.25" customHeight="1" x14ac:dyDescent="0.25">
      <c r="A91" s="39" t="s">
        <v>130</v>
      </c>
      <c r="B91" s="32" t="s">
        <v>140</v>
      </c>
      <c r="C91" s="13" t="s">
        <v>65</v>
      </c>
      <c r="D91" s="57"/>
      <c r="E91" s="57"/>
      <c r="F91" s="291"/>
      <c r="G91" s="291"/>
      <c r="H91" s="49"/>
      <c r="I91" s="57"/>
      <c r="J91" s="57">
        <v>0</v>
      </c>
    </row>
    <row r="92" spans="1:10" ht="15" customHeight="1" x14ac:dyDescent="0.25">
      <c r="A92" s="42">
        <v>49</v>
      </c>
      <c r="B92" s="19" t="s">
        <v>68</v>
      </c>
      <c r="C92" s="23" t="s">
        <v>67</v>
      </c>
      <c r="D92" s="54"/>
      <c r="E92" s="54"/>
      <c r="F92" s="160"/>
      <c r="G92" s="160"/>
      <c r="H92" s="54"/>
      <c r="I92" s="56"/>
      <c r="J92" s="54"/>
    </row>
    <row r="93" spans="1:10" ht="15" customHeight="1" x14ac:dyDescent="0.25">
      <c r="A93" s="39" t="s">
        <v>146</v>
      </c>
      <c r="B93" s="19" t="s">
        <v>70</v>
      </c>
      <c r="C93" s="23" t="s">
        <v>67</v>
      </c>
      <c r="D93" s="56"/>
      <c r="E93" s="56"/>
      <c r="F93" s="160"/>
      <c r="G93" s="160"/>
      <c r="H93" s="54"/>
      <c r="I93" s="56"/>
      <c r="J93" s="54"/>
    </row>
    <row r="94" spans="1:10" ht="15" customHeight="1" x14ac:dyDescent="0.25">
      <c r="A94" s="42" t="s">
        <v>147</v>
      </c>
      <c r="B94" s="19" t="s">
        <v>72</v>
      </c>
      <c r="C94" s="23" t="s">
        <v>67</v>
      </c>
      <c r="D94" s="56"/>
      <c r="E94" s="56"/>
      <c r="F94" s="184"/>
      <c r="G94" s="184"/>
      <c r="H94" s="56"/>
      <c r="I94" s="56"/>
      <c r="J94" s="56"/>
    </row>
    <row r="95" spans="1:10" ht="15" customHeight="1" x14ac:dyDescent="0.25">
      <c r="A95" s="39" t="s">
        <v>148</v>
      </c>
      <c r="B95" s="33" t="s">
        <v>75</v>
      </c>
      <c r="C95" s="23" t="s">
        <v>74</v>
      </c>
      <c r="D95" s="56"/>
      <c r="E95" s="56"/>
      <c r="F95" s="184"/>
      <c r="G95" s="184"/>
      <c r="H95" s="56"/>
      <c r="I95" s="56"/>
      <c r="J95" s="56"/>
    </row>
    <row r="96" spans="1:10" ht="23.25" customHeight="1" x14ac:dyDescent="0.25">
      <c r="A96" s="42" t="s">
        <v>149</v>
      </c>
      <c r="B96" s="33" t="s">
        <v>152</v>
      </c>
      <c r="C96" s="23" t="s">
        <v>78</v>
      </c>
      <c r="D96" s="56"/>
      <c r="E96" s="56"/>
      <c r="F96" s="160"/>
      <c r="G96" s="160"/>
      <c r="H96" s="54"/>
      <c r="I96" s="54"/>
      <c r="J96" s="54"/>
    </row>
    <row r="97" spans="1:10" ht="14.25" customHeight="1" thickBot="1" x14ac:dyDescent="0.3">
      <c r="A97" s="39" t="s">
        <v>150</v>
      </c>
      <c r="B97" s="34" t="s">
        <v>81</v>
      </c>
      <c r="C97" s="15" t="s">
        <v>80</v>
      </c>
      <c r="D97" s="50"/>
      <c r="E97" s="50"/>
      <c r="F97" s="297"/>
      <c r="G97" s="297"/>
      <c r="H97" s="50"/>
      <c r="I97" s="50"/>
      <c r="J97" s="50">
        <v>0</v>
      </c>
    </row>
    <row r="98" spans="1:10" ht="15.75" thickBot="1" x14ac:dyDescent="0.3">
      <c r="A98" s="113" t="s">
        <v>131</v>
      </c>
      <c r="B98" s="91" t="s">
        <v>132</v>
      </c>
      <c r="C98" s="92"/>
      <c r="D98" s="89">
        <f t="shared" ref="D98:J98" si="14">D66+D82-D74-D90</f>
        <v>0</v>
      </c>
      <c r="E98" s="89">
        <f>E66+E82-E74-E90</f>
        <v>-20359</v>
      </c>
      <c r="F98" s="225">
        <f>F66+F82-F74-F90</f>
        <v>20359</v>
      </c>
      <c r="G98" s="294">
        <f>H66+H82-H74-H90</f>
        <v>-20359</v>
      </c>
      <c r="H98" s="89">
        <f t="shared" si="14"/>
        <v>-20359</v>
      </c>
      <c r="I98" s="89">
        <f t="shared" si="14"/>
        <v>20358</v>
      </c>
      <c r="J98" s="89">
        <f t="shared" si="14"/>
        <v>-1</v>
      </c>
    </row>
    <row r="99" spans="1:10" ht="15.75" thickBot="1" x14ac:dyDescent="0.3">
      <c r="A99" s="108"/>
      <c r="B99" s="109" t="s">
        <v>162</v>
      </c>
      <c r="C99" s="73"/>
      <c r="D99" s="74">
        <f>D3+D44+D66+D82</f>
        <v>67494</v>
      </c>
      <c r="E99" s="74">
        <f>E3+E44+E66+E82</f>
        <v>67578</v>
      </c>
      <c r="F99" s="215">
        <f>F3+F44+F82</f>
        <v>2400</v>
      </c>
      <c r="G99" s="296">
        <f>G3+G44+G82</f>
        <v>69978</v>
      </c>
      <c r="H99" s="74">
        <f>H3+H44+H82</f>
        <v>109878</v>
      </c>
      <c r="I99" s="74">
        <f>I3+I44+I82</f>
        <v>2866</v>
      </c>
      <c r="J99" s="74">
        <f>J3+J44+J82</f>
        <v>112744</v>
      </c>
    </row>
    <row r="100" spans="1:10" ht="15.75" thickBot="1" x14ac:dyDescent="0.3">
      <c r="A100" s="110"/>
      <c r="B100" s="111" t="s">
        <v>161</v>
      </c>
      <c r="C100" s="82"/>
      <c r="D100" s="80">
        <f>D35+D59+D74+D90</f>
        <v>67494</v>
      </c>
      <c r="E100" s="80">
        <f>E35+E59+E90</f>
        <v>47219</v>
      </c>
      <c r="F100" s="221">
        <f>F35+F59+F74+F90</f>
        <v>22759</v>
      </c>
      <c r="G100" s="283">
        <f>G35+G59+G90</f>
        <v>69978</v>
      </c>
      <c r="H100" s="80">
        <f>H35+H59+H90</f>
        <v>89519</v>
      </c>
      <c r="I100" s="80">
        <f>I35+I59+I90</f>
        <v>23225</v>
      </c>
      <c r="J100" s="80">
        <f>J35+J59+J90</f>
        <v>112744</v>
      </c>
    </row>
    <row r="101" spans="1:10" ht="15.75" thickBot="1" x14ac:dyDescent="0.3">
      <c r="A101" s="114" t="s">
        <v>133</v>
      </c>
      <c r="B101" s="94" t="s">
        <v>134</v>
      </c>
      <c r="C101" s="95"/>
      <c r="D101" s="96">
        <v>0</v>
      </c>
      <c r="E101" s="96">
        <f>E43+E65+E98</f>
        <v>0</v>
      </c>
      <c r="F101" s="230">
        <f>F43+F65+F98</f>
        <v>0</v>
      </c>
      <c r="G101" s="298"/>
      <c r="H101" s="96">
        <v>0</v>
      </c>
      <c r="I101" s="96">
        <v>0</v>
      </c>
      <c r="J101" s="96">
        <v>0</v>
      </c>
    </row>
    <row r="102" spans="1:10" x14ac:dyDescent="0.25">
      <c r="A102" s="268"/>
      <c r="B102" s="268"/>
      <c r="C102" s="269"/>
    </row>
  </sheetData>
  <mergeCells count="10">
    <mergeCell ref="E1:G1"/>
    <mergeCell ref="H1:J1"/>
    <mergeCell ref="C36:C40"/>
    <mergeCell ref="A1:A2"/>
    <mergeCell ref="B1:B2"/>
    <mergeCell ref="D1:D2"/>
    <mergeCell ref="B90:C90"/>
    <mergeCell ref="C41:C42"/>
    <mergeCell ref="C60:C62"/>
    <mergeCell ref="C63:C64"/>
  </mergeCells>
  <phoneticPr fontId="13" type="noConversion"/>
  <pageMargins left="0.74803149606299213" right="0.74803149606299213" top="0.47244094488188981" bottom="0" header="0.19685039370078741" footer="0.19685039370078741"/>
  <pageSetup paperSize="9" scale="47" orientation="portrait" r:id="rId1"/>
  <headerFooter alignWithMargins="0">
    <oddHeader xml:space="preserve">&amp;C&amp;"Calibri,Félkövér"Pilisszetnlászló  Község Önkormányzata bevételei és kiadásai mérlegszerűen 
2014. év
&amp;"Calibri,Normál"
&amp;R1. sz. melléklet
&amp;10eFt-ban&amp;11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96" zoomScaleNormal="96" zoomScaleSheetLayoutView="75" workbookViewId="0">
      <pane xSplit="3" ySplit="2" topLeftCell="E36" activePane="bottomRight" state="frozen"/>
      <selection activeCell="P99" sqref="P99"/>
      <selection pane="topRight" activeCell="P99" sqref="P99"/>
      <selection pane="bottomLeft" activeCell="P99" sqref="P99"/>
      <selection pane="bottomRight" activeCell="B101" sqref="B101"/>
    </sheetView>
  </sheetViews>
  <sheetFormatPr defaultColWidth="9.28515625" defaultRowHeight="15" x14ac:dyDescent="0.25"/>
  <cols>
    <col min="1" max="1" width="6.7109375" style="1" customWidth="1"/>
    <col min="2" max="2" width="67.28515625" style="1" customWidth="1"/>
    <col min="3" max="3" width="19.7109375" style="1" hidden="1" customWidth="1"/>
    <col min="4" max="4" width="14.28515625" style="65" hidden="1" customWidth="1"/>
    <col min="5" max="5" width="14.28515625" style="65" customWidth="1"/>
    <col min="6" max="7" width="14.5703125" style="65" customWidth="1"/>
    <col min="8" max="8" width="14.28515625" style="65" customWidth="1"/>
    <col min="9" max="9" width="15.7109375" style="65" bestFit="1" customWidth="1"/>
    <col min="10" max="10" width="14.5703125" style="65" bestFit="1" customWidth="1"/>
    <col min="11" max="12" width="9.28515625" style="1" customWidth="1"/>
    <col min="13" max="13" width="15.140625" style="1" customWidth="1"/>
    <col min="14" max="14" width="14.28515625" style="65" hidden="1" customWidth="1"/>
    <col min="15" max="16" width="14.5703125" style="65" hidden="1" customWidth="1"/>
    <col min="17" max="16384" width="9.28515625" style="1"/>
  </cols>
  <sheetData>
    <row r="1" spans="1:16" ht="26.25" customHeight="1" thickBot="1" x14ac:dyDescent="0.3">
      <c r="A1" s="343"/>
      <c r="B1" s="360" t="s">
        <v>160</v>
      </c>
      <c r="D1" s="343" t="s">
        <v>165</v>
      </c>
      <c r="E1" s="354" t="s">
        <v>176</v>
      </c>
      <c r="F1" s="355"/>
      <c r="G1" s="356"/>
      <c r="H1" s="357" t="s">
        <v>187</v>
      </c>
      <c r="I1" s="358"/>
      <c r="J1" s="359"/>
      <c r="K1" s="365" t="s">
        <v>186</v>
      </c>
      <c r="L1" s="366"/>
      <c r="M1" s="367"/>
      <c r="N1" s="362" t="s">
        <v>176</v>
      </c>
      <c r="O1" s="363"/>
      <c r="P1" s="364"/>
    </row>
    <row r="2" spans="1:16" ht="12" customHeight="1" thickBot="1" x14ac:dyDescent="0.3">
      <c r="A2" s="344"/>
      <c r="B2" s="361"/>
      <c r="C2" s="299" t="s">
        <v>0</v>
      </c>
      <c r="D2" s="344"/>
      <c r="E2" s="300" t="s">
        <v>177</v>
      </c>
      <c r="F2" s="300" t="s">
        <v>178</v>
      </c>
      <c r="G2" s="300" t="s">
        <v>179</v>
      </c>
      <c r="H2" s="301" t="s">
        <v>163</v>
      </c>
      <c r="I2" s="68" t="s">
        <v>164</v>
      </c>
      <c r="J2" s="68" t="s">
        <v>154</v>
      </c>
      <c r="K2" s="302" t="s">
        <v>163</v>
      </c>
      <c r="L2" s="302" t="s">
        <v>164</v>
      </c>
      <c r="M2" s="331" t="s">
        <v>154</v>
      </c>
      <c r="N2" s="303" t="s">
        <v>177</v>
      </c>
      <c r="O2" s="178" t="s">
        <v>178</v>
      </c>
      <c r="P2" s="178" t="s">
        <v>179</v>
      </c>
    </row>
    <row r="3" spans="1:16" s="106" customFormat="1" ht="15.75" thickBot="1" x14ac:dyDescent="0.3">
      <c r="A3" s="107" t="s">
        <v>1</v>
      </c>
      <c r="B3" s="72" t="s">
        <v>86</v>
      </c>
      <c r="C3" s="73"/>
      <c r="D3" s="74">
        <f>D4+D5+D6+D15+D23+D33+D34</f>
        <v>67494</v>
      </c>
      <c r="E3" s="121">
        <f>E4+E6+E15+E23+E34</f>
        <v>67578</v>
      </c>
      <c r="F3" s="154">
        <f>F4+F5+F6+F15+F23+F33+F34</f>
        <v>2400</v>
      </c>
      <c r="G3" s="154">
        <f>G4+G6+G15+G23+G33+G34</f>
        <v>69978</v>
      </c>
      <c r="H3" s="74">
        <f>H4+H5+H6+H15+H23+H33+H34</f>
        <v>85611</v>
      </c>
      <c r="I3" s="74">
        <f>I4+I5+I6+I15+I23+I33+I34</f>
        <v>2866</v>
      </c>
      <c r="J3" s="74">
        <f>SUM(H3:I3)</f>
        <v>88477</v>
      </c>
      <c r="K3" s="332">
        <f>K4+K6+K15+K23+K34</f>
        <v>67392</v>
      </c>
      <c r="L3" s="155">
        <f>L4+L6+L15+L23+L34</f>
        <v>1957</v>
      </c>
      <c r="M3" s="155">
        <f>M4+M6+M15+M23+M34</f>
        <v>69349</v>
      </c>
      <c r="N3" s="304">
        <f>N4+N6+N15+N23+N34</f>
        <v>67578</v>
      </c>
      <c r="O3" s="154">
        <f>O4+O5+O6+O15+O23+O33+O34</f>
        <v>2400</v>
      </c>
      <c r="P3" s="154">
        <f>P4+P6+P15+P23+P33+P34</f>
        <v>69978</v>
      </c>
    </row>
    <row r="4" spans="1:16" ht="26.25" thickBot="1" x14ac:dyDescent="0.3">
      <c r="A4" s="39" t="s">
        <v>2</v>
      </c>
      <c r="B4" s="12" t="s">
        <v>3</v>
      </c>
      <c r="C4" s="13" t="s">
        <v>4</v>
      </c>
      <c r="D4" s="49">
        <v>32397</v>
      </c>
      <c r="E4" s="49">
        <v>27525</v>
      </c>
      <c r="F4" s="160"/>
      <c r="G4" s="160">
        <f>E4+F4</f>
        <v>27525</v>
      </c>
      <c r="H4" s="169">
        <f>'ÖNK 2'!K4</f>
        <v>30202</v>
      </c>
      <c r="I4" s="49">
        <v>0</v>
      </c>
      <c r="J4" s="49">
        <f>SUM(H4:I4)</f>
        <v>30202</v>
      </c>
      <c r="K4" s="333">
        <f>'ÖNK 2'!P4</f>
        <v>22957</v>
      </c>
      <c r="L4" s="139">
        <f>'óvoda 3'!O4</f>
        <v>0</v>
      </c>
      <c r="M4" s="138">
        <f>SUM(K4:L4)</f>
        <v>22957</v>
      </c>
      <c r="N4" s="305">
        <v>27525</v>
      </c>
      <c r="O4" s="160"/>
      <c r="P4" s="160">
        <f>N4+O4</f>
        <v>27525</v>
      </c>
    </row>
    <row r="5" spans="1:16" ht="15.75" thickBot="1" x14ac:dyDescent="0.3">
      <c r="A5" s="40" t="s">
        <v>5</v>
      </c>
      <c r="B5" s="14" t="s">
        <v>6</v>
      </c>
      <c r="C5" s="15" t="s">
        <v>4</v>
      </c>
      <c r="D5" s="50"/>
      <c r="E5" s="179"/>
      <c r="F5" s="160"/>
      <c r="G5" s="160"/>
      <c r="H5" s="169">
        <f>'ÖNK 2'!K5</f>
        <v>0</v>
      </c>
      <c r="I5" s="51"/>
      <c r="J5" s="49">
        <f>SUM(H5:I5)</f>
        <v>0</v>
      </c>
      <c r="K5" s="334"/>
      <c r="L5" s="139"/>
      <c r="M5" s="139"/>
      <c r="N5" s="306"/>
      <c r="O5" s="160"/>
      <c r="P5" s="160"/>
    </row>
    <row r="6" spans="1:16" s="98" customFormat="1" x14ac:dyDescent="0.25">
      <c r="A6" s="41" t="s">
        <v>7</v>
      </c>
      <c r="B6" s="16" t="s">
        <v>8</v>
      </c>
      <c r="C6" s="48" t="s">
        <v>9</v>
      </c>
      <c r="D6" s="99">
        <f t="shared" ref="D6:I6" si="0">D8+D9+D10+D11+D12+D13+D14</f>
        <v>2790</v>
      </c>
      <c r="E6" s="99">
        <f t="shared" si="0"/>
        <v>6200</v>
      </c>
      <c r="F6" s="159">
        <f t="shared" si="0"/>
        <v>0</v>
      </c>
      <c r="G6" s="159">
        <f t="shared" si="0"/>
        <v>6200</v>
      </c>
      <c r="H6" s="170">
        <f>H8+H9+H10+H11+H12+H13+H14+H7</f>
        <v>9579</v>
      </c>
      <c r="I6" s="99">
        <f t="shared" si="0"/>
        <v>0</v>
      </c>
      <c r="J6" s="99">
        <f>J8+J9+J10+J11+J12+J13+J14+J7</f>
        <v>9579</v>
      </c>
      <c r="K6" s="174">
        <f>'ÖNK 2'!P6</f>
        <v>7952</v>
      </c>
      <c r="L6" s="123">
        <v>0</v>
      </c>
      <c r="M6" s="335">
        <f>K6+L6</f>
        <v>7952</v>
      </c>
      <c r="N6" s="307">
        <f>N8+N9+N10+N11+N12+N13+N14</f>
        <v>6200</v>
      </c>
      <c r="O6" s="159">
        <f>O8+O9+O10+O11+O12+O13+O14</f>
        <v>0</v>
      </c>
      <c r="P6" s="159">
        <f>P8+P9+P10+P11+P12+P13+P14</f>
        <v>6200</v>
      </c>
    </row>
    <row r="7" spans="1:16" s="98" customFormat="1" x14ac:dyDescent="0.25">
      <c r="A7" s="39"/>
      <c r="B7" s="122" t="s">
        <v>190</v>
      </c>
      <c r="C7" s="45"/>
      <c r="D7" s="123"/>
      <c r="E7" s="123"/>
      <c r="F7" s="159"/>
      <c r="G7" s="159"/>
      <c r="H7" s="260">
        <v>133</v>
      </c>
      <c r="I7" s="123"/>
      <c r="J7" s="123">
        <v>133</v>
      </c>
      <c r="K7" s="336"/>
      <c r="L7" s="258"/>
      <c r="M7" s="337"/>
      <c r="N7" s="308"/>
      <c r="O7" s="159"/>
      <c r="P7" s="159"/>
    </row>
    <row r="8" spans="1:16" x14ac:dyDescent="0.25">
      <c r="A8" s="42"/>
      <c r="B8" s="17" t="s">
        <v>12</v>
      </c>
      <c r="C8" s="18"/>
      <c r="D8" s="56"/>
      <c r="E8" s="54">
        <v>2700</v>
      </c>
      <c r="F8" s="160"/>
      <c r="G8" s="160">
        <f>E8+F8</f>
        <v>2700</v>
      </c>
      <c r="H8" s="171">
        <f>'ÖNK 2'!K8</f>
        <v>5946</v>
      </c>
      <c r="I8" s="54">
        <f>'óvoda 3'!L7</f>
        <v>0</v>
      </c>
      <c r="J8" s="54">
        <f>SUM(H8:I8)</f>
        <v>5946</v>
      </c>
      <c r="K8" s="333">
        <f>'ÖNK 2'!P8</f>
        <v>4719</v>
      </c>
      <c r="L8" s="139"/>
      <c r="M8" s="138">
        <f>SUM(K8:L8)</f>
        <v>4719</v>
      </c>
      <c r="N8" s="309">
        <v>2700</v>
      </c>
      <c r="O8" s="160"/>
      <c r="P8" s="160">
        <f>N8+O8</f>
        <v>2700</v>
      </c>
    </row>
    <row r="9" spans="1:16" x14ac:dyDescent="0.25">
      <c r="A9" s="42"/>
      <c r="B9" s="17" t="s">
        <v>14</v>
      </c>
      <c r="C9" s="18"/>
      <c r="D9" s="56">
        <v>2790</v>
      </c>
      <c r="E9" s="54">
        <v>3500</v>
      </c>
      <c r="F9" s="160"/>
      <c r="G9" s="160">
        <f>F9+E9</f>
        <v>3500</v>
      </c>
      <c r="H9" s="171">
        <f>'ÖNK 2'!K9</f>
        <v>3500</v>
      </c>
      <c r="I9" s="54">
        <f>'óvoda 3'!L8</f>
        <v>0</v>
      </c>
      <c r="J9" s="54">
        <f t="shared" ref="J9:J14" si="1">SUM(H9:I9)</f>
        <v>3500</v>
      </c>
      <c r="K9" s="333">
        <f>'ÖNK 2'!P9</f>
        <v>3233</v>
      </c>
      <c r="L9" s="139"/>
      <c r="M9" s="138">
        <f>SUM(K9:L9)</f>
        <v>3233</v>
      </c>
      <c r="N9" s="309">
        <v>3500</v>
      </c>
      <c r="O9" s="160"/>
      <c r="P9" s="160">
        <f>O9+N9</f>
        <v>3500</v>
      </c>
    </row>
    <row r="10" spans="1:16" x14ac:dyDescent="0.25">
      <c r="A10" s="42"/>
      <c r="B10" s="17" t="s">
        <v>16</v>
      </c>
      <c r="C10" s="18"/>
      <c r="D10" s="56"/>
      <c r="E10" s="56"/>
      <c r="F10" s="160"/>
      <c r="G10" s="160"/>
      <c r="H10" s="171">
        <f>'ÖNK 2'!D10</f>
        <v>0</v>
      </c>
      <c r="I10" s="54">
        <f>'óvoda 3'!L9</f>
        <v>0</v>
      </c>
      <c r="J10" s="54">
        <f t="shared" si="1"/>
        <v>0</v>
      </c>
      <c r="K10" s="334"/>
      <c r="L10" s="139"/>
      <c r="M10" s="139"/>
      <c r="N10" s="310"/>
      <c r="O10" s="160"/>
      <c r="P10" s="160"/>
    </row>
    <row r="11" spans="1:16" x14ac:dyDescent="0.25">
      <c r="A11" s="42"/>
      <c r="B11" s="17" t="s">
        <v>19</v>
      </c>
      <c r="C11" s="18"/>
      <c r="D11" s="56"/>
      <c r="E11" s="56"/>
      <c r="F11" s="160"/>
      <c r="G11" s="160"/>
      <c r="H11" s="171">
        <f>'ÖNK 2'!D11</f>
        <v>0</v>
      </c>
      <c r="I11" s="54">
        <f>'óvoda 3'!L10</f>
        <v>0</v>
      </c>
      <c r="J11" s="54">
        <f t="shared" si="1"/>
        <v>0</v>
      </c>
      <c r="K11" s="334"/>
      <c r="L11" s="139"/>
      <c r="M11" s="139"/>
      <c r="N11" s="310"/>
      <c r="O11" s="160"/>
      <c r="P11" s="160"/>
    </row>
    <row r="12" spans="1:16" ht="25.5" x14ac:dyDescent="0.25">
      <c r="A12" s="42"/>
      <c r="B12" s="19" t="s">
        <v>21</v>
      </c>
      <c r="C12" s="18"/>
      <c r="D12" s="56"/>
      <c r="E12" s="56"/>
      <c r="F12" s="160"/>
      <c r="G12" s="160"/>
      <c r="H12" s="171">
        <f>'ÖNK 2'!D12</f>
        <v>0</v>
      </c>
      <c r="I12" s="54">
        <f>'óvoda 3'!L11</f>
        <v>0</v>
      </c>
      <c r="J12" s="54">
        <f t="shared" si="1"/>
        <v>0</v>
      </c>
      <c r="K12" s="334"/>
      <c r="L12" s="139"/>
      <c r="M12" s="139"/>
      <c r="N12" s="310"/>
      <c r="O12" s="160"/>
      <c r="P12" s="160"/>
    </row>
    <row r="13" spans="1:16" x14ac:dyDescent="0.25">
      <c r="A13" s="42"/>
      <c r="B13" s="19" t="s">
        <v>25</v>
      </c>
      <c r="C13" s="18"/>
      <c r="D13" s="56"/>
      <c r="E13" s="56"/>
      <c r="F13" s="160"/>
      <c r="G13" s="160"/>
      <c r="H13" s="171">
        <f>'ÖNK 2'!D13</f>
        <v>0</v>
      </c>
      <c r="I13" s="54">
        <f>'óvoda 3'!L12</f>
        <v>0</v>
      </c>
      <c r="J13" s="54">
        <f t="shared" si="1"/>
        <v>0</v>
      </c>
      <c r="K13" s="334"/>
      <c r="L13" s="139"/>
      <c r="M13" s="139"/>
      <c r="N13" s="310"/>
      <c r="O13" s="160"/>
      <c r="P13" s="160"/>
    </row>
    <row r="14" spans="1:16" ht="25.5" customHeight="1" x14ac:dyDescent="0.25">
      <c r="A14" s="42"/>
      <c r="B14" s="19" t="s">
        <v>135</v>
      </c>
      <c r="C14" s="18"/>
      <c r="D14" s="56"/>
      <c r="E14" s="56"/>
      <c r="F14" s="160"/>
      <c r="G14" s="160"/>
      <c r="H14" s="171">
        <f>'ÖNK 2'!D14</f>
        <v>0</v>
      </c>
      <c r="I14" s="54">
        <f>'óvoda 3'!L13</f>
        <v>0</v>
      </c>
      <c r="J14" s="54">
        <f t="shared" si="1"/>
        <v>0</v>
      </c>
      <c r="K14" s="334"/>
      <c r="L14" s="139"/>
      <c r="M14" s="139"/>
      <c r="N14" s="310"/>
      <c r="O14" s="160"/>
      <c r="P14" s="160"/>
    </row>
    <row r="15" spans="1:16" s="98" customFormat="1" ht="25.5" x14ac:dyDescent="0.25">
      <c r="A15" s="43" t="s">
        <v>17</v>
      </c>
      <c r="B15" s="20" t="s">
        <v>28</v>
      </c>
      <c r="C15" s="42" t="s">
        <v>29</v>
      </c>
      <c r="D15" s="97">
        <f t="shared" ref="D15:P15" si="2">D16+D17+D18+D19+D20+D21+D22</f>
        <v>17878</v>
      </c>
      <c r="E15" s="97">
        <f t="shared" si="2"/>
        <v>19556</v>
      </c>
      <c r="F15" s="180">
        <f t="shared" si="2"/>
        <v>0</v>
      </c>
      <c r="G15" s="180">
        <f t="shared" si="2"/>
        <v>19556</v>
      </c>
      <c r="H15" s="172">
        <f t="shared" si="2"/>
        <v>26552</v>
      </c>
      <c r="I15" s="97">
        <f t="shared" si="2"/>
        <v>0</v>
      </c>
      <c r="J15" s="97">
        <f t="shared" si="2"/>
        <v>26552</v>
      </c>
      <c r="K15" s="172">
        <f t="shared" si="2"/>
        <v>17577</v>
      </c>
      <c r="L15" s="97">
        <f t="shared" si="2"/>
        <v>0</v>
      </c>
      <c r="M15" s="220">
        <f t="shared" si="2"/>
        <v>17577</v>
      </c>
      <c r="N15" s="311">
        <f t="shared" si="2"/>
        <v>19556</v>
      </c>
      <c r="O15" s="180">
        <f t="shared" si="2"/>
        <v>0</v>
      </c>
      <c r="P15" s="180">
        <f t="shared" si="2"/>
        <v>19556</v>
      </c>
    </row>
    <row r="16" spans="1:16" x14ac:dyDescent="0.25">
      <c r="A16" s="43"/>
      <c r="B16" s="21" t="s">
        <v>30</v>
      </c>
      <c r="C16" s="22"/>
      <c r="D16" s="55">
        <v>17613</v>
      </c>
      <c r="E16" s="55">
        <v>19191</v>
      </c>
      <c r="F16" s="160"/>
      <c r="G16" s="160">
        <f>E16+F16</f>
        <v>19191</v>
      </c>
      <c r="H16" s="171">
        <f>'ÖNK 2'!K16</f>
        <v>24318</v>
      </c>
      <c r="I16" s="54"/>
      <c r="J16" s="54">
        <f>SUM(H16:I16)</f>
        <v>24318</v>
      </c>
      <c r="K16" s="333">
        <f>'ÖNK 2'!P16</f>
        <v>16963</v>
      </c>
      <c r="L16" s="139"/>
      <c r="M16" s="138">
        <f>SUM(K16:L16)</f>
        <v>16963</v>
      </c>
      <c r="N16" s="312">
        <v>19191</v>
      </c>
      <c r="O16" s="160"/>
      <c r="P16" s="160">
        <f>N16+O16</f>
        <v>19191</v>
      </c>
    </row>
    <row r="17" spans="1:16" x14ac:dyDescent="0.25">
      <c r="A17" s="43"/>
      <c r="B17" s="21" t="s">
        <v>31</v>
      </c>
      <c r="C17" s="22"/>
      <c r="D17" s="56"/>
      <c r="E17" s="56"/>
      <c r="F17" s="160"/>
      <c r="G17" s="160"/>
      <c r="H17" s="171">
        <f>'ÖNK 2'!K17</f>
        <v>0</v>
      </c>
      <c r="I17" s="54"/>
      <c r="J17" s="54">
        <f t="shared" ref="J17:J22" si="3">SUM(H17:I17)</f>
        <v>0</v>
      </c>
      <c r="K17" s="334"/>
      <c r="L17" s="139"/>
      <c r="M17" s="139"/>
      <c r="N17" s="310"/>
      <c r="O17" s="160"/>
      <c r="P17" s="160"/>
    </row>
    <row r="18" spans="1:16" x14ac:dyDescent="0.25">
      <c r="A18" s="43"/>
      <c r="B18" s="21" t="s">
        <v>32</v>
      </c>
      <c r="C18" s="22"/>
      <c r="D18" s="56"/>
      <c r="E18" s="56"/>
      <c r="F18" s="160"/>
      <c r="G18" s="160"/>
      <c r="H18" s="171">
        <f>'ÖNK 2'!K18</f>
        <v>0</v>
      </c>
      <c r="I18" s="54"/>
      <c r="J18" s="54">
        <f t="shared" si="3"/>
        <v>0</v>
      </c>
      <c r="K18" s="334"/>
      <c r="L18" s="139"/>
      <c r="M18" s="139"/>
      <c r="N18" s="310"/>
      <c r="O18" s="160"/>
      <c r="P18" s="160"/>
    </row>
    <row r="19" spans="1:16" x14ac:dyDescent="0.25">
      <c r="A19" s="43"/>
      <c r="B19" s="21" t="s">
        <v>33</v>
      </c>
      <c r="C19" s="22"/>
      <c r="D19" s="56"/>
      <c r="E19" s="56"/>
      <c r="F19" s="160"/>
      <c r="G19" s="160"/>
      <c r="H19" s="171">
        <f>'ÖNK 2'!K19</f>
        <v>0</v>
      </c>
      <c r="I19" s="54"/>
      <c r="J19" s="54">
        <f t="shared" si="3"/>
        <v>0</v>
      </c>
      <c r="K19" s="334"/>
      <c r="L19" s="139"/>
      <c r="M19" s="139"/>
      <c r="N19" s="310"/>
      <c r="O19" s="160"/>
      <c r="P19" s="160"/>
    </row>
    <row r="20" spans="1:16" x14ac:dyDescent="0.25">
      <c r="A20" s="43"/>
      <c r="B20" s="21" t="s">
        <v>34</v>
      </c>
      <c r="C20" s="22"/>
      <c r="D20" s="55">
        <v>265</v>
      </c>
      <c r="E20" s="55"/>
      <c r="F20" s="160"/>
      <c r="G20" s="160"/>
      <c r="H20" s="171">
        <f>'ÖNK 2'!K20</f>
        <v>0</v>
      </c>
      <c r="I20" s="54"/>
      <c r="J20" s="54">
        <f t="shared" si="3"/>
        <v>0</v>
      </c>
      <c r="K20" s="333">
        <f>'ÖNK 2'!P20</f>
        <v>0</v>
      </c>
      <c r="L20" s="139"/>
      <c r="M20" s="138">
        <f>SUM(K20:L20)</f>
        <v>0</v>
      </c>
      <c r="N20" s="312">
        <v>365</v>
      </c>
      <c r="O20" s="160"/>
      <c r="P20" s="160">
        <f>N20+O20</f>
        <v>365</v>
      </c>
    </row>
    <row r="21" spans="1:16" x14ac:dyDescent="0.25">
      <c r="A21" s="43"/>
      <c r="B21" s="21" t="s">
        <v>35</v>
      </c>
      <c r="C21" s="22"/>
      <c r="D21" s="55"/>
      <c r="E21" s="55"/>
      <c r="F21" s="160"/>
      <c r="G21" s="160"/>
      <c r="H21" s="171">
        <f>'ÖNK 2'!K21</f>
        <v>0</v>
      </c>
      <c r="I21" s="54"/>
      <c r="J21" s="54">
        <f t="shared" si="3"/>
        <v>0</v>
      </c>
      <c r="K21" s="334"/>
      <c r="L21" s="139"/>
      <c r="M21" s="139"/>
      <c r="N21" s="312"/>
      <c r="O21" s="160"/>
      <c r="P21" s="160"/>
    </row>
    <row r="22" spans="1:16" x14ac:dyDescent="0.25">
      <c r="A22" s="43"/>
      <c r="B22" s="21" t="s">
        <v>36</v>
      </c>
      <c r="C22" s="22"/>
      <c r="D22" s="56"/>
      <c r="E22" s="56">
        <v>365</v>
      </c>
      <c r="F22" s="160"/>
      <c r="G22" s="160">
        <v>365</v>
      </c>
      <c r="H22" s="171">
        <f>'ÖNK 2'!K22</f>
        <v>2234</v>
      </c>
      <c r="I22" s="54"/>
      <c r="J22" s="54">
        <f t="shared" si="3"/>
        <v>2234</v>
      </c>
      <c r="K22" s="334">
        <v>614</v>
      </c>
      <c r="L22" s="139"/>
      <c r="M22" s="139">
        <v>614</v>
      </c>
      <c r="N22" s="310"/>
      <c r="O22" s="160"/>
      <c r="P22" s="160"/>
    </row>
    <row r="23" spans="1:16" s="98" customFormat="1" x14ac:dyDescent="0.25">
      <c r="A23" s="43" t="s">
        <v>20</v>
      </c>
      <c r="B23" s="20" t="s">
        <v>37</v>
      </c>
      <c r="C23" s="43" t="s">
        <v>38</v>
      </c>
      <c r="D23" s="53">
        <f>D24+D25+D26+D28+D29+D30+D31+D32</f>
        <v>4671</v>
      </c>
      <c r="E23" s="53">
        <f>E24+E25+E26+E27+E28+E29+E30+E31+E32</f>
        <v>1450</v>
      </c>
      <c r="F23" s="159">
        <f>F24+F25+F26+F27+F28+F29+F30+F31+F32</f>
        <v>2400</v>
      </c>
      <c r="G23" s="159">
        <f>G24+G25+G26+G27+G28+G29+G30+G31+G32</f>
        <v>3850</v>
      </c>
      <c r="H23" s="173">
        <f>H24+H25+H26+H28+H29+H30+H31+H32+H27</f>
        <v>1847</v>
      </c>
      <c r="I23" s="53">
        <f>I24+I25+I26+I28+I29+I30+I31+I32</f>
        <v>2704</v>
      </c>
      <c r="J23" s="53">
        <f>J24+J25+J26+J27+J28+J29+J30+J31+J32</f>
        <v>4477</v>
      </c>
      <c r="K23" s="173">
        <f>K24+K25+K26+K28+K29+K30+K31+K32+K27</f>
        <v>1475</v>
      </c>
      <c r="L23" s="53">
        <f>L24+L25+L26+L28+L29+L30+L31+L32+L27</f>
        <v>1795</v>
      </c>
      <c r="M23" s="223">
        <f>M24+M25+M26+M28+M29+M30+M31+M32+M27</f>
        <v>3270</v>
      </c>
      <c r="N23" s="313">
        <f>N24+N25+N26+N27+N28+N29+N30+N31+N32</f>
        <v>1450</v>
      </c>
      <c r="O23" s="159">
        <f>O24+O25+O26+O27+O28+O29+O30+O31+O32</f>
        <v>2400</v>
      </c>
      <c r="P23" s="159">
        <f>P24+P25+P26+P27+P28+P29+P30+P31+P32</f>
        <v>3850</v>
      </c>
    </row>
    <row r="24" spans="1:16" x14ac:dyDescent="0.25">
      <c r="A24" s="23"/>
      <c r="B24" s="21" t="s">
        <v>39</v>
      </c>
      <c r="C24" s="22"/>
      <c r="D24" s="56"/>
      <c r="E24" s="56"/>
      <c r="F24" s="160"/>
      <c r="G24" s="160"/>
      <c r="H24" s="171">
        <f>'ÖNK 2'!K24</f>
        <v>0</v>
      </c>
      <c r="I24" s="54">
        <f>'óvoda 3'!L23</f>
        <v>0</v>
      </c>
      <c r="J24" s="54">
        <f>SUM(H24:I24)</f>
        <v>0</v>
      </c>
      <c r="K24" s="338"/>
      <c r="L24" s="139"/>
      <c r="M24" s="139"/>
      <c r="N24" s="310"/>
      <c r="O24" s="160"/>
      <c r="P24" s="160"/>
    </row>
    <row r="25" spans="1:16" x14ac:dyDescent="0.25">
      <c r="A25" s="23"/>
      <c r="B25" s="21" t="s">
        <v>40</v>
      </c>
      <c r="C25" s="22"/>
      <c r="D25" s="56"/>
      <c r="E25" s="56"/>
      <c r="F25" s="160"/>
      <c r="G25" s="160"/>
      <c r="H25" s="171">
        <f>'ÖNK 2'!K25</f>
        <v>0</v>
      </c>
      <c r="I25" s="54">
        <f>'óvoda 3'!L24</f>
        <v>0</v>
      </c>
      <c r="J25" s="54">
        <f t="shared" ref="J25:J34" si="4">SUM(H25:I25)</f>
        <v>0</v>
      </c>
      <c r="K25" s="338"/>
      <c r="L25" s="139"/>
      <c r="M25" s="139"/>
      <c r="N25" s="310"/>
      <c r="O25" s="160"/>
      <c r="P25" s="160"/>
    </row>
    <row r="26" spans="1:16" x14ac:dyDescent="0.25">
      <c r="A26" s="23"/>
      <c r="B26" s="21" t="s">
        <v>41</v>
      </c>
      <c r="C26" s="22"/>
      <c r="D26" s="55">
        <v>4671</v>
      </c>
      <c r="E26" s="55">
        <v>1100</v>
      </c>
      <c r="F26" s="160"/>
      <c r="G26" s="160">
        <f>E26+F26</f>
        <v>1100</v>
      </c>
      <c r="H26" s="171">
        <f>'ÖNK 2'!K26</f>
        <v>1167</v>
      </c>
      <c r="I26" s="54">
        <f>'óvoda 3'!L25</f>
        <v>0</v>
      </c>
      <c r="J26" s="54">
        <f t="shared" si="4"/>
        <v>1167</v>
      </c>
      <c r="K26" s="339">
        <f>'ÖNK 2'!P26</f>
        <v>869</v>
      </c>
      <c r="L26" s="139"/>
      <c r="M26" s="138">
        <f>SUM(K26:L26)</f>
        <v>869</v>
      </c>
      <c r="N26" s="312">
        <v>1100</v>
      </c>
      <c r="O26" s="160"/>
      <c r="P26" s="160">
        <f>N26+O26</f>
        <v>1100</v>
      </c>
    </row>
    <row r="27" spans="1:16" x14ac:dyDescent="0.25">
      <c r="A27" s="23"/>
      <c r="B27" s="21" t="s">
        <v>173</v>
      </c>
      <c r="C27" s="22"/>
      <c r="D27" s="55"/>
      <c r="E27" s="55"/>
      <c r="F27" s="160"/>
      <c r="G27" s="160">
        <v>0</v>
      </c>
      <c r="H27" s="171">
        <f>'ÖNK 2'!K27</f>
        <v>493</v>
      </c>
      <c r="I27" s="54"/>
      <c r="J27" s="54">
        <v>419</v>
      </c>
      <c r="K27" s="339">
        <f>'ÖNK 2'!P27</f>
        <v>419</v>
      </c>
      <c r="L27" s="139"/>
      <c r="M27" s="138">
        <f>SUM(K27:L27)</f>
        <v>419</v>
      </c>
      <c r="N27" s="312"/>
      <c r="O27" s="160"/>
      <c r="P27" s="160">
        <v>0</v>
      </c>
    </row>
    <row r="28" spans="1:16" x14ac:dyDescent="0.25">
      <c r="A28" s="23"/>
      <c r="B28" s="21" t="s">
        <v>42</v>
      </c>
      <c r="C28" s="22"/>
      <c r="D28" s="116"/>
      <c r="E28" s="116"/>
      <c r="F28" s="160">
        <v>2100</v>
      </c>
      <c r="G28" s="160">
        <f>SUM(F28)</f>
        <v>2100</v>
      </c>
      <c r="H28" s="171">
        <f>'ÖNK 2'!K28</f>
        <v>0</v>
      </c>
      <c r="I28" s="54">
        <f>'óvoda 3'!L26</f>
        <v>2100</v>
      </c>
      <c r="J28" s="54">
        <f t="shared" si="4"/>
        <v>2100</v>
      </c>
      <c r="K28" s="338"/>
      <c r="L28" s="139">
        <f>'óvoda 3'!O26</f>
        <v>1331</v>
      </c>
      <c r="M28" s="139">
        <f>SUM(K28:L28)</f>
        <v>1331</v>
      </c>
      <c r="N28" s="314"/>
      <c r="O28" s="160">
        <v>2100</v>
      </c>
      <c r="P28" s="160">
        <f>SUM(O28)</f>
        <v>2100</v>
      </c>
    </row>
    <row r="29" spans="1:16" x14ac:dyDescent="0.25">
      <c r="A29" s="23"/>
      <c r="B29" s="21" t="s">
        <v>43</v>
      </c>
      <c r="C29" s="22"/>
      <c r="D29" s="56"/>
      <c r="E29" s="56">
        <v>30</v>
      </c>
      <c r="F29" s="160"/>
      <c r="G29" s="160">
        <f>E29+F29</f>
        <v>30</v>
      </c>
      <c r="H29" s="171">
        <f>'ÖNK 2'!K29</f>
        <v>0</v>
      </c>
      <c r="I29" s="54">
        <f>'óvoda 3'!L27</f>
        <v>0</v>
      </c>
      <c r="J29" s="54">
        <f t="shared" si="4"/>
        <v>0</v>
      </c>
      <c r="K29" s="338"/>
      <c r="L29" s="139"/>
      <c r="M29" s="139"/>
      <c r="N29" s="310">
        <v>30</v>
      </c>
      <c r="O29" s="160"/>
      <c r="P29" s="160">
        <f>N29+O29</f>
        <v>30</v>
      </c>
    </row>
    <row r="30" spans="1:16" x14ac:dyDescent="0.25">
      <c r="A30" s="23"/>
      <c r="B30" s="21" t="s">
        <v>44</v>
      </c>
      <c r="C30" s="22"/>
      <c r="D30" s="56"/>
      <c r="E30" s="56"/>
      <c r="F30" s="160"/>
      <c r="G30" s="160">
        <v>0</v>
      </c>
      <c r="H30" s="171">
        <f>'ÖNK 2'!K30</f>
        <v>0</v>
      </c>
      <c r="I30" s="54">
        <f>'óvoda 3'!L28</f>
        <v>0</v>
      </c>
      <c r="J30" s="54">
        <f t="shared" si="4"/>
        <v>0</v>
      </c>
      <c r="K30" s="338"/>
      <c r="L30" s="139"/>
      <c r="M30" s="139"/>
      <c r="N30" s="310"/>
      <c r="O30" s="160"/>
      <c r="P30" s="160">
        <v>0</v>
      </c>
    </row>
    <row r="31" spans="1:16" x14ac:dyDescent="0.25">
      <c r="A31" s="23"/>
      <c r="B31" s="21" t="s">
        <v>45</v>
      </c>
      <c r="C31" s="22"/>
      <c r="D31" s="55"/>
      <c r="E31" s="55">
        <v>100</v>
      </c>
      <c r="F31" s="160"/>
      <c r="G31" s="160">
        <f>E31+F31</f>
        <v>100</v>
      </c>
      <c r="H31" s="171">
        <f>'ÖNK 2'!K31</f>
        <v>119</v>
      </c>
      <c r="I31" s="54">
        <f>'óvoda 3'!L29</f>
        <v>4</v>
      </c>
      <c r="J31" s="54">
        <f t="shared" si="4"/>
        <v>123</v>
      </c>
      <c r="K31" s="339">
        <f>'ÖNK 2'!P31</f>
        <v>119</v>
      </c>
      <c r="L31" s="139">
        <f>'óvoda 3'!O29</f>
        <v>3</v>
      </c>
      <c r="M31" s="138">
        <f>SUM(K31:L31)</f>
        <v>122</v>
      </c>
      <c r="N31" s="312">
        <v>100</v>
      </c>
      <c r="O31" s="160"/>
      <c r="P31" s="160">
        <f>N31+O31</f>
        <v>100</v>
      </c>
    </row>
    <row r="32" spans="1:16" x14ac:dyDescent="0.25">
      <c r="A32" s="23"/>
      <c r="B32" s="21" t="s">
        <v>141</v>
      </c>
      <c r="C32" s="23" t="s">
        <v>48</v>
      </c>
      <c r="D32" s="55"/>
      <c r="E32" s="55">
        <v>220</v>
      </c>
      <c r="F32" s="160">
        <v>300</v>
      </c>
      <c r="G32" s="160">
        <f>E32+F32</f>
        <v>520</v>
      </c>
      <c r="H32" s="171">
        <f>'ÖNK 2'!K32</f>
        <v>68</v>
      </c>
      <c r="I32" s="54">
        <f>'óvoda 3'!L30</f>
        <v>600</v>
      </c>
      <c r="J32" s="54">
        <f t="shared" si="4"/>
        <v>668</v>
      </c>
      <c r="K32" s="339">
        <f>'ÖNK 2'!P32</f>
        <v>68</v>
      </c>
      <c r="L32" s="139">
        <f>'óvoda 3'!O30</f>
        <v>461</v>
      </c>
      <c r="M32" s="138">
        <f>SUM(K32:L32)</f>
        <v>529</v>
      </c>
      <c r="N32" s="312">
        <v>220</v>
      </c>
      <c r="O32" s="160">
        <v>300</v>
      </c>
      <c r="P32" s="160">
        <f>N32+O32</f>
        <v>520</v>
      </c>
    </row>
    <row r="33" spans="1:16" s="98" customFormat="1" ht="15.75" thickBot="1" x14ac:dyDescent="0.3">
      <c r="A33" s="43" t="s">
        <v>46</v>
      </c>
      <c r="B33" s="20" t="s">
        <v>47</v>
      </c>
      <c r="C33" s="100" t="s">
        <v>50</v>
      </c>
      <c r="D33" s="97"/>
      <c r="E33" s="97"/>
      <c r="F33" s="160"/>
      <c r="G33" s="160"/>
      <c r="H33" s="171">
        <f>'ÖNK 2'!K33</f>
        <v>0</v>
      </c>
      <c r="I33" s="54">
        <f>'óvoda 3'!L31</f>
        <v>0</v>
      </c>
      <c r="J33" s="54">
        <f t="shared" si="4"/>
        <v>0</v>
      </c>
      <c r="K33" s="340"/>
      <c r="L33" s="142"/>
      <c r="M33" s="142"/>
      <c r="N33" s="311"/>
      <c r="O33" s="160"/>
      <c r="P33" s="160"/>
    </row>
    <row r="34" spans="1:16" s="98" customFormat="1" ht="26.25" thickBot="1" x14ac:dyDescent="0.3">
      <c r="A34" s="44" t="s">
        <v>22</v>
      </c>
      <c r="B34" s="24" t="s">
        <v>49</v>
      </c>
      <c r="C34" s="102"/>
      <c r="D34" s="53">
        <v>9758</v>
      </c>
      <c r="E34" s="53">
        <v>12847</v>
      </c>
      <c r="F34" s="160"/>
      <c r="G34" s="160">
        <f t="shared" ref="G34:G42" si="5">E34+F34</f>
        <v>12847</v>
      </c>
      <c r="H34" s="171">
        <f>'ÖNK 2'!K34</f>
        <v>17431</v>
      </c>
      <c r="I34" s="54">
        <f>'óvoda 3'!L32</f>
        <v>162</v>
      </c>
      <c r="J34" s="54">
        <f t="shared" si="4"/>
        <v>17593</v>
      </c>
      <c r="K34" s="340">
        <v>17431</v>
      </c>
      <c r="L34" s="142">
        <v>162</v>
      </c>
      <c r="M34" s="142">
        <f>SUM(K34:L34)</f>
        <v>17593</v>
      </c>
      <c r="N34" s="313">
        <v>12847</v>
      </c>
      <c r="O34" s="160"/>
      <c r="P34" s="160">
        <f t="shared" ref="P34:P42" si="6">N34+O34</f>
        <v>12847</v>
      </c>
    </row>
    <row r="35" spans="1:16" ht="15.75" thickBot="1" x14ac:dyDescent="0.3">
      <c r="A35" s="105" t="s">
        <v>51</v>
      </c>
      <c r="B35" s="78" t="s">
        <v>142</v>
      </c>
      <c r="C35" s="79"/>
      <c r="D35" s="80">
        <f t="shared" ref="D35:M35" si="7">D36+D37+D38+D39+D40+D41+D42</f>
        <v>67494</v>
      </c>
      <c r="E35" s="80">
        <f>E36+E37+E38+E39+E40+E41+E42</f>
        <v>47219</v>
      </c>
      <c r="F35" s="161">
        <f>F36+F37+F38+F39+F40+F41+F42</f>
        <v>22759</v>
      </c>
      <c r="G35" s="161">
        <f t="shared" si="5"/>
        <v>69978</v>
      </c>
      <c r="H35" s="80">
        <f t="shared" si="7"/>
        <v>60894</v>
      </c>
      <c r="I35" s="80">
        <f t="shared" si="7"/>
        <v>23215</v>
      </c>
      <c r="J35" s="80">
        <f t="shared" si="7"/>
        <v>84109</v>
      </c>
      <c r="K35" s="80">
        <f t="shared" si="7"/>
        <v>29387</v>
      </c>
      <c r="L35" s="80">
        <f t="shared" si="7"/>
        <v>16801</v>
      </c>
      <c r="M35" s="221">
        <f t="shared" si="7"/>
        <v>46188</v>
      </c>
      <c r="N35" s="315">
        <f>N36+N37+N38+N39+N40+N41+N42</f>
        <v>47219</v>
      </c>
      <c r="O35" s="161">
        <f>O36+O37+O38+O39+O40+O41+O42</f>
        <v>22759</v>
      </c>
      <c r="P35" s="161">
        <f t="shared" si="6"/>
        <v>69978</v>
      </c>
    </row>
    <row r="36" spans="1:16" x14ac:dyDescent="0.25">
      <c r="A36" s="41" t="s">
        <v>26</v>
      </c>
      <c r="B36" s="26" t="s">
        <v>10</v>
      </c>
      <c r="C36" s="351" t="s">
        <v>11</v>
      </c>
      <c r="D36" s="55">
        <v>11541</v>
      </c>
      <c r="E36" s="55">
        <v>4720</v>
      </c>
      <c r="F36" s="160">
        <v>10687</v>
      </c>
      <c r="G36" s="160">
        <f t="shared" si="5"/>
        <v>15407</v>
      </c>
      <c r="H36" s="171">
        <f>'ÖNK 2'!K36</f>
        <v>8097</v>
      </c>
      <c r="I36" s="171">
        <f>'óvoda 3'!L34</f>
        <v>10687</v>
      </c>
      <c r="J36" s="171">
        <f>SUM(H36:I36)</f>
        <v>18784</v>
      </c>
      <c r="K36" s="333">
        <f>'ÖNK 2'!P36</f>
        <v>8095</v>
      </c>
      <c r="L36" s="139">
        <f>'óvoda 3'!O34</f>
        <v>7854</v>
      </c>
      <c r="M36" s="138">
        <f t="shared" ref="M36:M42" si="8">SUM(K36:L36)</f>
        <v>15949</v>
      </c>
      <c r="N36" s="312">
        <v>4720</v>
      </c>
      <c r="O36" s="160">
        <v>10687</v>
      </c>
      <c r="P36" s="160">
        <f t="shared" si="6"/>
        <v>15407</v>
      </c>
    </row>
    <row r="37" spans="1:16" ht="15.75" thickBot="1" x14ac:dyDescent="0.3">
      <c r="A37" s="42">
        <v>9</v>
      </c>
      <c r="B37" s="27" t="s">
        <v>13</v>
      </c>
      <c r="C37" s="352"/>
      <c r="D37" s="55">
        <v>2817</v>
      </c>
      <c r="E37" s="55">
        <v>1300</v>
      </c>
      <c r="F37" s="160">
        <v>2831</v>
      </c>
      <c r="G37" s="160">
        <f t="shared" si="5"/>
        <v>4131</v>
      </c>
      <c r="H37" s="171">
        <f>'ÖNK 2'!K37</f>
        <v>1686</v>
      </c>
      <c r="I37" s="171">
        <f>'óvoda 3'!L35</f>
        <v>2831</v>
      </c>
      <c r="J37" s="171">
        <f t="shared" ref="J37:J42" si="9">SUM(H37:I37)</f>
        <v>4517</v>
      </c>
      <c r="K37" s="333">
        <f>'ÖNK 2'!P37</f>
        <v>1336</v>
      </c>
      <c r="L37" s="139">
        <f>'óvoda 3'!O35</f>
        <v>2133</v>
      </c>
      <c r="M37" s="138">
        <f t="shared" si="8"/>
        <v>3469</v>
      </c>
      <c r="N37" s="312">
        <v>1300</v>
      </c>
      <c r="O37" s="160">
        <v>2831</v>
      </c>
      <c r="P37" s="160">
        <f t="shared" si="6"/>
        <v>4131</v>
      </c>
    </row>
    <row r="38" spans="1:16" ht="15.75" thickBot="1" x14ac:dyDescent="0.3">
      <c r="A38" s="41" t="s">
        <v>87</v>
      </c>
      <c r="B38" s="27" t="s">
        <v>15</v>
      </c>
      <c r="C38" s="352"/>
      <c r="D38" s="115">
        <v>40556</v>
      </c>
      <c r="E38" s="115">
        <v>34514</v>
      </c>
      <c r="F38" s="160">
        <v>8681</v>
      </c>
      <c r="G38" s="160">
        <f t="shared" si="5"/>
        <v>43195</v>
      </c>
      <c r="H38" s="171">
        <f>'ÖNK 2'!K38</f>
        <v>36260</v>
      </c>
      <c r="I38" s="171">
        <f>'óvoda 3'!L36</f>
        <v>9137</v>
      </c>
      <c r="J38" s="171">
        <f t="shared" si="9"/>
        <v>45397</v>
      </c>
      <c r="K38" s="333">
        <f>'ÖNK 2'!P38</f>
        <v>17368</v>
      </c>
      <c r="L38" s="138">
        <f>'óvoda 3'!O36</f>
        <v>6339</v>
      </c>
      <c r="M38" s="138">
        <f t="shared" si="8"/>
        <v>23707</v>
      </c>
      <c r="N38" s="316">
        <v>34514</v>
      </c>
      <c r="O38" s="160">
        <v>8681</v>
      </c>
      <c r="P38" s="160">
        <f t="shared" si="6"/>
        <v>43195</v>
      </c>
    </row>
    <row r="39" spans="1:16" x14ac:dyDescent="0.25">
      <c r="A39" s="41" t="s">
        <v>88</v>
      </c>
      <c r="B39" s="27" t="s">
        <v>18</v>
      </c>
      <c r="C39" s="352"/>
      <c r="D39" s="55">
        <v>0</v>
      </c>
      <c r="E39" s="55"/>
      <c r="F39" s="160">
        <v>560</v>
      </c>
      <c r="G39" s="160">
        <f t="shared" si="5"/>
        <v>560</v>
      </c>
      <c r="H39" s="171">
        <f>'ÖNK 2'!K39</f>
        <v>1135</v>
      </c>
      <c r="I39" s="171">
        <f>'óvoda 3'!L37</f>
        <v>560</v>
      </c>
      <c r="J39" s="171">
        <f t="shared" si="9"/>
        <v>1695</v>
      </c>
      <c r="K39" s="333">
        <f>'ÖNK 2'!P39</f>
        <v>954</v>
      </c>
      <c r="L39" s="139">
        <f>'óvoda 3'!O37</f>
        <v>475</v>
      </c>
      <c r="M39" s="138">
        <f t="shared" si="8"/>
        <v>1429</v>
      </c>
      <c r="N39" s="312"/>
      <c r="O39" s="160">
        <v>560</v>
      </c>
      <c r="P39" s="160">
        <f t="shared" si="6"/>
        <v>560</v>
      </c>
    </row>
    <row r="40" spans="1:16" ht="15.75" thickBot="1" x14ac:dyDescent="0.3">
      <c r="A40" s="42" t="s">
        <v>91</v>
      </c>
      <c r="B40" s="27" t="s">
        <v>151</v>
      </c>
      <c r="C40" s="350"/>
      <c r="D40" s="55">
        <v>9580</v>
      </c>
      <c r="E40" s="55">
        <v>3685</v>
      </c>
      <c r="F40" s="160"/>
      <c r="G40" s="160">
        <f t="shared" si="5"/>
        <v>3685</v>
      </c>
      <c r="H40" s="171">
        <f>'ÖNK 2'!K40</f>
        <v>4187</v>
      </c>
      <c r="I40" s="171">
        <f>'óvoda 3'!L38</f>
        <v>0</v>
      </c>
      <c r="J40" s="171">
        <f t="shared" si="9"/>
        <v>4187</v>
      </c>
      <c r="K40" s="333">
        <f>'ÖNK 2'!P40</f>
        <v>1634</v>
      </c>
      <c r="L40" s="139"/>
      <c r="M40" s="138">
        <f t="shared" si="8"/>
        <v>1634</v>
      </c>
      <c r="N40" s="312">
        <v>3685</v>
      </c>
      <c r="O40" s="160"/>
      <c r="P40" s="160">
        <f t="shared" si="6"/>
        <v>3685</v>
      </c>
    </row>
    <row r="41" spans="1:16" ht="15.75" thickBot="1" x14ac:dyDescent="0.3">
      <c r="A41" s="41" t="s">
        <v>92</v>
      </c>
      <c r="B41" s="27" t="s">
        <v>23</v>
      </c>
      <c r="C41" s="349" t="s">
        <v>24</v>
      </c>
      <c r="D41" s="55">
        <v>3000</v>
      </c>
      <c r="E41" s="55">
        <v>3000</v>
      </c>
      <c r="F41" s="160"/>
      <c r="G41" s="160">
        <f t="shared" si="5"/>
        <v>3000</v>
      </c>
      <c r="H41" s="171">
        <f>'ÖNK 2'!K41</f>
        <v>9529</v>
      </c>
      <c r="I41" s="171">
        <f>'óvoda 3'!L39</f>
        <v>0</v>
      </c>
      <c r="J41" s="171">
        <f t="shared" si="9"/>
        <v>9529</v>
      </c>
      <c r="K41" s="333">
        <f>'ÖNK 2'!P41</f>
        <v>0</v>
      </c>
      <c r="L41" s="139"/>
      <c r="M41" s="138">
        <f t="shared" si="8"/>
        <v>0</v>
      </c>
      <c r="N41" s="312">
        <v>3000</v>
      </c>
      <c r="O41" s="160"/>
      <c r="P41" s="160">
        <f t="shared" si="6"/>
        <v>3000</v>
      </c>
    </row>
    <row r="42" spans="1:16" x14ac:dyDescent="0.25">
      <c r="A42" s="41" t="s">
        <v>93</v>
      </c>
      <c r="B42" s="27" t="s">
        <v>27</v>
      </c>
      <c r="C42" s="350"/>
      <c r="D42" s="70"/>
      <c r="E42" s="70"/>
      <c r="F42" s="160"/>
      <c r="G42" s="160">
        <f t="shared" si="5"/>
        <v>0</v>
      </c>
      <c r="H42" s="54">
        <f>'ÖNK 2'!D42</f>
        <v>0</v>
      </c>
      <c r="I42" s="54">
        <f>'óvoda 3'!L40</f>
        <v>0</v>
      </c>
      <c r="J42" s="54">
        <f t="shared" si="9"/>
        <v>0</v>
      </c>
      <c r="K42" s="339"/>
      <c r="L42" s="139"/>
      <c r="M42" s="138">
        <f t="shared" si="8"/>
        <v>0</v>
      </c>
      <c r="N42" s="317"/>
      <c r="O42" s="160"/>
      <c r="P42" s="160">
        <f t="shared" si="6"/>
        <v>0</v>
      </c>
    </row>
    <row r="43" spans="1:16" ht="15.75" thickBot="1" x14ac:dyDescent="0.3">
      <c r="A43" s="112" t="s">
        <v>89</v>
      </c>
      <c r="B43" s="84" t="s">
        <v>90</v>
      </c>
      <c r="C43" s="85"/>
      <c r="D43" s="86">
        <f t="shared" ref="D43:P43" si="10">D3-D35</f>
        <v>0</v>
      </c>
      <c r="E43" s="86">
        <f t="shared" si="10"/>
        <v>20359</v>
      </c>
      <c r="F43" s="181">
        <f t="shared" si="10"/>
        <v>-20359</v>
      </c>
      <c r="G43" s="181">
        <f t="shared" si="10"/>
        <v>0</v>
      </c>
      <c r="H43" s="86">
        <f t="shared" si="10"/>
        <v>24717</v>
      </c>
      <c r="I43" s="86">
        <f t="shared" si="10"/>
        <v>-20349</v>
      </c>
      <c r="J43" s="86">
        <f t="shared" si="10"/>
        <v>4368</v>
      </c>
      <c r="K43" s="86">
        <f t="shared" si="10"/>
        <v>38005</v>
      </c>
      <c r="L43" s="86">
        <f t="shared" si="10"/>
        <v>-14844</v>
      </c>
      <c r="M43" s="222">
        <f t="shared" si="10"/>
        <v>23161</v>
      </c>
      <c r="N43" s="318">
        <f t="shared" si="10"/>
        <v>20359</v>
      </c>
      <c r="O43" s="181">
        <f t="shared" si="10"/>
        <v>-20359</v>
      </c>
      <c r="P43" s="181">
        <f t="shared" si="10"/>
        <v>0</v>
      </c>
    </row>
    <row r="44" spans="1:16" ht="15.75" thickBot="1" x14ac:dyDescent="0.3">
      <c r="A44" s="108" t="s">
        <v>62</v>
      </c>
      <c r="B44" s="72" t="s">
        <v>143</v>
      </c>
      <c r="C44" s="73"/>
      <c r="D44" s="74">
        <f>D45+D54+D57+D58</f>
        <v>0</v>
      </c>
      <c r="E44" s="74"/>
      <c r="F44" s="154"/>
      <c r="G44" s="154"/>
      <c r="H44" s="74">
        <f>H45+H54+H57+H58</f>
        <v>21771</v>
      </c>
      <c r="I44" s="74">
        <f>I45+I54+I57+I58</f>
        <v>0</v>
      </c>
      <c r="J44" s="74">
        <f>H44+I44</f>
        <v>21771</v>
      </c>
      <c r="K44" s="74">
        <f>K45+K54+K57+K58</f>
        <v>21771</v>
      </c>
      <c r="L44" s="74">
        <f>L45+L54+L57+L58</f>
        <v>0</v>
      </c>
      <c r="M44" s="215">
        <f>M45+M54+M57+M58</f>
        <v>21771</v>
      </c>
      <c r="N44" s="319"/>
      <c r="O44" s="154"/>
      <c r="P44" s="154"/>
    </row>
    <row r="45" spans="1:16" s="98" customFormat="1" x14ac:dyDescent="0.25">
      <c r="A45" s="45" t="s">
        <v>94</v>
      </c>
      <c r="B45" s="103" t="s">
        <v>52</v>
      </c>
      <c r="C45" s="48" t="s">
        <v>9</v>
      </c>
      <c r="D45" s="104">
        <f>D47+D48+D49+D50+D51+D52+D53</f>
        <v>0</v>
      </c>
      <c r="E45" s="104"/>
      <c r="F45" s="159"/>
      <c r="G45" s="159"/>
      <c r="H45" s="174">
        <f>H46+H47+H48+H49+H50+H51+H52+H53</f>
        <v>20228</v>
      </c>
      <c r="I45" s="104">
        <f>I47+I48+I49+I50+I51+I52+I53</f>
        <v>0</v>
      </c>
      <c r="J45" s="123">
        <f>J46+J47</f>
        <v>20228</v>
      </c>
      <c r="K45" s="123">
        <f>K46+K47</f>
        <v>20228</v>
      </c>
      <c r="L45" s="123">
        <f>L46+L47</f>
        <v>0</v>
      </c>
      <c r="M45" s="335">
        <f>M46+M47</f>
        <v>20228</v>
      </c>
      <c r="N45" s="320"/>
      <c r="O45" s="159"/>
      <c r="P45" s="159"/>
    </row>
    <row r="46" spans="1:16" s="98" customFormat="1" x14ac:dyDescent="0.25">
      <c r="A46" s="45"/>
      <c r="B46" s="122" t="s">
        <v>172</v>
      </c>
      <c r="C46" s="45"/>
      <c r="D46" s="104"/>
      <c r="E46" s="104"/>
      <c r="F46" s="159"/>
      <c r="G46" s="159"/>
      <c r="H46" s="123">
        <f>'ÖNK 2'!F46</f>
        <v>20000</v>
      </c>
      <c r="I46" s="104"/>
      <c r="J46" s="123">
        <f>H46+I46</f>
        <v>20000</v>
      </c>
      <c r="K46" s="341">
        <f>'ÖNK 2'!P46</f>
        <v>20000</v>
      </c>
      <c r="L46" s="142"/>
      <c r="M46" s="141">
        <f>SUM(K46:L46)</f>
        <v>20000</v>
      </c>
      <c r="N46" s="320"/>
      <c r="O46" s="159"/>
      <c r="P46" s="159"/>
    </row>
    <row r="47" spans="1:16" x14ac:dyDescent="0.25">
      <c r="A47" s="43"/>
      <c r="B47" s="47" t="s">
        <v>12</v>
      </c>
      <c r="C47" s="22"/>
      <c r="D47" s="56"/>
      <c r="E47" s="56"/>
      <c r="F47" s="160"/>
      <c r="G47" s="160"/>
      <c r="H47" s="54">
        <f>'ÖNK 2'!K47</f>
        <v>228</v>
      </c>
      <c r="I47" s="54"/>
      <c r="J47" s="54">
        <f>H47+I47</f>
        <v>228</v>
      </c>
      <c r="K47" s="339">
        <f>'ÖNK 2'!P47</f>
        <v>228</v>
      </c>
      <c r="L47" s="139"/>
      <c r="M47" s="138">
        <f>SUM(K47:L47)</f>
        <v>228</v>
      </c>
      <c r="N47" s="310"/>
      <c r="O47" s="160"/>
      <c r="P47" s="160"/>
    </row>
    <row r="48" spans="1:16" x14ac:dyDescent="0.25">
      <c r="A48" s="43"/>
      <c r="B48" s="17" t="s">
        <v>14</v>
      </c>
      <c r="C48" s="22"/>
      <c r="D48" s="56"/>
      <c r="E48" s="56"/>
      <c r="F48" s="160"/>
      <c r="G48" s="160"/>
      <c r="H48" s="54">
        <f>'ÖNK 2'!D48</f>
        <v>0</v>
      </c>
      <c r="I48" s="54"/>
      <c r="J48" s="54"/>
      <c r="K48" s="338"/>
      <c r="L48" s="139"/>
      <c r="M48" s="139"/>
      <c r="N48" s="310"/>
      <c r="O48" s="160"/>
      <c r="P48" s="160"/>
    </row>
    <row r="49" spans="1:16" x14ac:dyDescent="0.25">
      <c r="A49" s="43"/>
      <c r="B49" s="17" t="s">
        <v>16</v>
      </c>
      <c r="C49" s="22"/>
      <c r="D49" s="56"/>
      <c r="E49" s="56"/>
      <c r="F49" s="160"/>
      <c r="G49" s="160"/>
      <c r="H49" s="54">
        <f>'ÖNK 2'!D49</f>
        <v>0</v>
      </c>
      <c r="I49" s="54"/>
      <c r="J49" s="54">
        <v>0</v>
      </c>
      <c r="K49" s="338"/>
      <c r="L49" s="139"/>
      <c r="M49" s="139"/>
      <c r="N49" s="310"/>
      <c r="O49" s="160"/>
      <c r="P49" s="160"/>
    </row>
    <row r="50" spans="1:16" x14ac:dyDescent="0.25">
      <c r="A50" s="43"/>
      <c r="B50" s="17" t="s">
        <v>19</v>
      </c>
      <c r="C50" s="22"/>
      <c r="D50" s="56"/>
      <c r="E50" s="56"/>
      <c r="F50" s="160"/>
      <c r="G50" s="160"/>
      <c r="H50" s="54">
        <f>'ÖNK 2'!D50</f>
        <v>0</v>
      </c>
      <c r="I50" s="54"/>
      <c r="J50" s="54">
        <v>0</v>
      </c>
      <c r="K50" s="338"/>
      <c r="L50" s="139"/>
      <c r="M50" s="139"/>
      <c r="N50" s="310"/>
      <c r="O50" s="160"/>
      <c r="P50" s="160"/>
    </row>
    <row r="51" spans="1:16" ht="23.25" customHeight="1" x14ac:dyDescent="0.25">
      <c r="A51" s="43"/>
      <c r="B51" s="19" t="s">
        <v>136</v>
      </c>
      <c r="C51" s="29"/>
      <c r="D51" s="58"/>
      <c r="E51" s="58"/>
      <c r="F51" s="160"/>
      <c r="G51" s="160"/>
      <c r="H51" s="54">
        <f>'ÖNK 2'!D51</f>
        <v>0</v>
      </c>
      <c r="I51" s="54"/>
      <c r="J51" s="54">
        <v>0</v>
      </c>
      <c r="K51" s="338"/>
      <c r="L51" s="139"/>
      <c r="M51" s="139"/>
      <c r="N51" s="321"/>
      <c r="O51" s="160"/>
      <c r="P51" s="160"/>
    </row>
    <row r="52" spans="1:16" ht="18" customHeight="1" x14ac:dyDescent="0.25">
      <c r="A52" s="43"/>
      <c r="B52" s="19" t="s">
        <v>25</v>
      </c>
      <c r="C52" s="29"/>
      <c r="D52" s="58"/>
      <c r="E52" s="58"/>
      <c r="F52" s="160"/>
      <c r="G52" s="160"/>
      <c r="H52" s="54">
        <f>'ÖNK 2'!D52</f>
        <v>0</v>
      </c>
      <c r="I52" s="54"/>
      <c r="J52" s="54">
        <v>0</v>
      </c>
      <c r="K52" s="338"/>
      <c r="L52" s="139"/>
      <c r="M52" s="139"/>
      <c r="N52" s="321"/>
      <c r="O52" s="160"/>
      <c r="P52" s="160"/>
    </row>
    <row r="53" spans="1:16" ht="27" customHeight="1" x14ac:dyDescent="0.25">
      <c r="A53" s="43"/>
      <c r="B53" s="19" t="s">
        <v>137</v>
      </c>
      <c r="C53" s="29"/>
      <c r="D53" s="58"/>
      <c r="E53" s="58"/>
      <c r="F53" s="160"/>
      <c r="G53" s="160"/>
      <c r="H53" s="54">
        <f>'ÖNK 2'!D53</f>
        <v>0</v>
      </c>
      <c r="I53" s="54"/>
      <c r="J53" s="54">
        <v>0</v>
      </c>
      <c r="K53" s="339">
        <f>SUM(K46:K52)</f>
        <v>20228</v>
      </c>
      <c r="L53" s="139"/>
      <c r="M53" s="138">
        <f>SUM(K53:L53)</f>
        <v>20228</v>
      </c>
      <c r="N53" s="321"/>
      <c r="O53" s="160"/>
      <c r="P53" s="160"/>
    </row>
    <row r="54" spans="1:16" s="98" customFormat="1" x14ac:dyDescent="0.25">
      <c r="A54" s="43" t="s">
        <v>99</v>
      </c>
      <c r="B54" s="30" t="s">
        <v>57</v>
      </c>
      <c r="C54" s="43" t="s">
        <v>58</v>
      </c>
      <c r="D54" s="53">
        <f>D55+D56</f>
        <v>0</v>
      </c>
      <c r="E54" s="53"/>
      <c r="F54" s="159"/>
      <c r="G54" s="159"/>
      <c r="H54" s="54">
        <f>'ÖNK 2'!K54</f>
        <v>1543</v>
      </c>
      <c r="I54" s="53">
        <f>I55+I56</f>
        <v>0</v>
      </c>
      <c r="J54" s="53">
        <f>J55+J56</f>
        <v>1543</v>
      </c>
      <c r="K54" s="341">
        <f>K55+K56</f>
        <v>1543</v>
      </c>
      <c r="L54" s="141">
        <f>L55+L56</f>
        <v>0</v>
      </c>
      <c r="M54" s="141">
        <f>M55+M56</f>
        <v>1543</v>
      </c>
      <c r="N54" s="313"/>
      <c r="O54" s="159"/>
      <c r="P54" s="159"/>
    </row>
    <row r="55" spans="1:16" x14ac:dyDescent="0.25">
      <c r="A55" s="43"/>
      <c r="B55" s="19" t="s">
        <v>59</v>
      </c>
      <c r="C55" s="29"/>
      <c r="D55" s="54"/>
      <c r="E55" s="54"/>
      <c r="F55" s="160"/>
      <c r="G55" s="160"/>
      <c r="H55" s="54">
        <f>'ÖNK 2'!K55</f>
        <v>1543</v>
      </c>
      <c r="I55" s="54">
        <v>0</v>
      </c>
      <c r="J55" s="54">
        <f>H55+I55</f>
        <v>1543</v>
      </c>
      <c r="K55" s="339">
        <f>'ÖNK 2'!P55</f>
        <v>1543</v>
      </c>
      <c r="L55" s="139"/>
      <c r="M55" s="138">
        <f>SUM(K55:L55)</f>
        <v>1543</v>
      </c>
      <c r="N55" s="309"/>
      <c r="O55" s="160"/>
      <c r="P55" s="160"/>
    </row>
    <row r="56" spans="1:16" x14ac:dyDescent="0.25">
      <c r="A56" s="43"/>
      <c r="B56" s="19" t="s">
        <v>60</v>
      </c>
      <c r="C56" s="29"/>
      <c r="D56" s="58"/>
      <c r="E56" s="58"/>
      <c r="F56" s="160"/>
      <c r="G56" s="160"/>
      <c r="H56" s="54">
        <f>'ÖNK 2'!D56</f>
        <v>0</v>
      </c>
      <c r="I56" s="54"/>
      <c r="J56" s="54">
        <v>0</v>
      </c>
      <c r="K56" s="338"/>
      <c r="L56" s="139"/>
      <c r="M56" s="139"/>
      <c r="N56" s="321"/>
      <c r="O56" s="160"/>
      <c r="P56" s="160"/>
    </row>
    <row r="57" spans="1:16" s="98" customFormat="1" x14ac:dyDescent="0.25">
      <c r="A57" s="43" t="s">
        <v>95</v>
      </c>
      <c r="B57" s="20" t="s">
        <v>61</v>
      </c>
      <c r="C57" s="43" t="s">
        <v>48</v>
      </c>
      <c r="D57" s="53"/>
      <c r="E57" s="53"/>
      <c r="F57" s="159"/>
      <c r="G57" s="159"/>
      <c r="H57" s="54">
        <f>'ÖNK 2'!D57</f>
        <v>0</v>
      </c>
      <c r="I57" s="53"/>
      <c r="J57" s="53"/>
      <c r="K57" s="340"/>
      <c r="L57" s="142"/>
      <c r="M57" s="142"/>
      <c r="N57" s="313"/>
      <c r="O57" s="159"/>
      <c r="P57" s="159"/>
    </row>
    <row r="58" spans="1:16" s="98" customFormat="1" ht="26.25" thickBot="1" x14ac:dyDescent="0.3">
      <c r="A58" s="44" t="s">
        <v>100</v>
      </c>
      <c r="B58" s="24" t="s">
        <v>49</v>
      </c>
      <c r="C58" s="100" t="s">
        <v>50</v>
      </c>
      <c r="D58" s="101"/>
      <c r="E58" s="182"/>
      <c r="F58" s="183"/>
      <c r="G58" s="183"/>
      <c r="H58" s="54">
        <f>'ÖNK 2'!D58</f>
        <v>0</v>
      </c>
      <c r="I58" s="101"/>
      <c r="J58" s="101">
        <v>0</v>
      </c>
      <c r="K58" s="341"/>
      <c r="L58" s="142"/>
      <c r="M58" s="141">
        <f>SUM(K58:L58)</f>
        <v>0</v>
      </c>
      <c r="N58" s="322"/>
      <c r="O58" s="183"/>
      <c r="P58" s="183"/>
    </row>
    <row r="59" spans="1:16" ht="15.75" thickBot="1" x14ac:dyDescent="0.3">
      <c r="A59" s="110" t="s">
        <v>82</v>
      </c>
      <c r="B59" s="78" t="s">
        <v>144</v>
      </c>
      <c r="C59" s="82"/>
      <c r="D59" s="80">
        <f t="shared" ref="D59:M59" si="11">D60+D61+D62+D63+D64</f>
        <v>0</v>
      </c>
      <c r="E59" s="80"/>
      <c r="F59" s="161"/>
      <c r="G59" s="161"/>
      <c r="H59" s="80">
        <f t="shared" si="11"/>
        <v>26129</v>
      </c>
      <c r="I59" s="80">
        <f t="shared" si="11"/>
        <v>10</v>
      </c>
      <c r="J59" s="80">
        <f t="shared" si="11"/>
        <v>26139</v>
      </c>
      <c r="K59" s="80">
        <f t="shared" si="11"/>
        <v>20869</v>
      </c>
      <c r="L59" s="80">
        <f t="shared" si="11"/>
        <v>10</v>
      </c>
      <c r="M59" s="221">
        <f t="shared" si="11"/>
        <v>20879</v>
      </c>
      <c r="N59" s="315"/>
      <c r="O59" s="161"/>
      <c r="P59" s="161"/>
    </row>
    <row r="60" spans="1:16" x14ac:dyDescent="0.25">
      <c r="A60" s="45" t="s">
        <v>96</v>
      </c>
      <c r="B60" s="31" t="s">
        <v>53</v>
      </c>
      <c r="C60" s="351" t="s">
        <v>54</v>
      </c>
      <c r="D60" s="59"/>
      <c r="E60" s="59"/>
      <c r="F60" s="160"/>
      <c r="G60" s="160"/>
      <c r="H60" s="171">
        <f>'ÖNK 2'!K60</f>
        <v>5619</v>
      </c>
      <c r="I60" s="171">
        <v>10</v>
      </c>
      <c r="J60" s="171">
        <f>SUM(H60:I60)</f>
        <v>5629</v>
      </c>
      <c r="K60" s="333">
        <f>'ÖNK 2'!P60</f>
        <v>1254</v>
      </c>
      <c r="L60" s="254">
        <v>10</v>
      </c>
      <c r="M60" s="138">
        <f>SUM(K60:L60)</f>
        <v>1264</v>
      </c>
      <c r="N60" s="323"/>
      <c r="O60" s="160"/>
      <c r="P60" s="160"/>
    </row>
    <row r="61" spans="1:16" x14ac:dyDescent="0.25">
      <c r="A61" s="43" t="s">
        <v>101</v>
      </c>
      <c r="B61" s="21" t="s">
        <v>55</v>
      </c>
      <c r="C61" s="352"/>
      <c r="D61" s="60"/>
      <c r="E61" s="60"/>
      <c r="F61" s="160"/>
      <c r="G61" s="160"/>
      <c r="H61" s="171">
        <f>'ÖNK 2'!K61</f>
        <v>20320</v>
      </c>
      <c r="I61" s="171"/>
      <c r="J61" s="171">
        <f>SUM(H61:I61)</f>
        <v>20320</v>
      </c>
      <c r="K61" s="334">
        <v>19425</v>
      </c>
      <c r="L61" s="254"/>
      <c r="M61" s="139">
        <f>SUM(K61:L61)</f>
        <v>19425</v>
      </c>
      <c r="N61" s="238"/>
      <c r="O61" s="160"/>
      <c r="P61" s="160"/>
    </row>
    <row r="62" spans="1:16" x14ac:dyDescent="0.25">
      <c r="A62" s="45" t="s">
        <v>97</v>
      </c>
      <c r="B62" s="21" t="s">
        <v>56</v>
      </c>
      <c r="C62" s="350"/>
      <c r="D62" s="60"/>
      <c r="E62" s="60"/>
      <c r="F62" s="160"/>
      <c r="G62" s="160"/>
      <c r="H62" s="171">
        <v>190</v>
      </c>
      <c r="I62" s="171"/>
      <c r="J62" s="171">
        <f>SUM(H62:I62)</f>
        <v>190</v>
      </c>
      <c r="K62" s="334">
        <v>190</v>
      </c>
      <c r="L62" s="254"/>
      <c r="M62" s="139">
        <f>SUM(K62:L62)</f>
        <v>190</v>
      </c>
      <c r="N62" s="238"/>
      <c r="O62" s="160"/>
      <c r="P62" s="160"/>
    </row>
    <row r="63" spans="1:16" x14ac:dyDescent="0.25">
      <c r="A63" s="43" t="s">
        <v>105</v>
      </c>
      <c r="B63" s="19" t="s">
        <v>23</v>
      </c>
      <c r="C63" s="349" t="s">
        <v>24</v>
      </c>
      <c r="D63" s="61"/>
      <c r="E63" s="61"/>
      <c r="F63" s="160"/>
      <c r="G63" s="160"/>
      <c r="H63" s="54">
        <f>'ÖNK 2'!F63</f>
        <v>0</v>
      </c>
      <c r="I63" s="54"/>
      <c r="J63" s="54">
        <f>SUM(H63:I63)</f>
        <v>0</v>
      </c>
      <c r="K63" s="338"/>
      <c r="L63" s="139"/>
      <c r="M63" s="139"/>
      <c r="N63" s="324"/>
      <c r="O63" s="160"/>
      <c r="P63" s="160"/>
    </row>
    <row r="64" spans="1:16" ht="15.75" thickBot="1" x14ac:dyDescent="0.3">
      <c r="A64" s="45" t="s">
        <v>98</v>
      </c>
      <c r="B64" s="19" t="s">
        <v>27</v>
      </c>
      <c r="C64" s="353"/>
      <c r="D64" s="61"/>
      <c r="E64" s="61"/>
      <c r="F64" s="160"/>
      <c r="G64" s="160"/>
      <c r="H64" s="54">
        <f>'ÖNK 2'!D64</f>
        <v>0</v>
      </c>
      <c r="I64" s="54"/>
      <c r="J64" s="54">
        <f>SUM(H64:I64)</f>
        <v>0</v>
      </c>
      <c r="K64" s="339"/>
      <c r="L64" s="139"/>
      <c r="M64" s="138">
        <f>SUM(K64:L64)</f>
        <v>0</v>
      </c>
      <c r="N64" s="324"/>
      <c r="O64" s="160"/>
      <c r="P64" s="160"/>
    </row>
    <row r="65" spans="1:16" ht="15.75" thickBot="1" x14ac:dyDescent="0.3">
      <c r="A65" s="112" t="s">
        <v>103</v>
      </c>
      <c r="B65" s="87" t="s">
        <v>104</v>
      </c>
      <c r="C65" s="88"/>
      <c r="D65" s="89">
        <f>D44-D59</f>
        <v>0</v>
      </c>
      <c r="E65" s="89"/>
      <c r="F65" s="162"/>
      <c r="G65" s="162"/>
      <c r="H65" s="89">
        <f>H44-H59</f>
        <v>-4358</v>
      </c>
      <c r="I65" s="89">
        <f>I44-I59</f>
        <v>-10</v>
      </c>
      <c r="J65" s="89">
        <f>H65+I65</f>
        <v>-4368</v>
      </c>
      <c r="K65" s="89">
        <f>K44-K59</f>
        <v>902</v>
      </c>
      <c r="L65" s="89">
        <f>L44-L59</f>
        <v>-10</v>
      </c>
      <c r="M65" s="225">
        <f>M44-M59</f>
        <v>892</v>
      </c>
      <c r="N65" s="325"/>
      <c r="O65" s="162"/>
      <c r="P65" s="162"/>
    </row>
    <row r="66" spans="1:16" ht="15.75" thickBot="1" x14ac:dyDescent="0.3">
      <c r="A66" s="108" t="s">
        <v>102</v>
      </c>
      <c r="B66" s="72" t="s">
        <v>145</v>
      </c>
      <c r="C66" s="76"/>
      <c r="D66" s="74">
        <f t="shared" ref="D66:M66" si="12">D67+D68+D69+D70+D71+D72+D73</f>
        <v>0</v>
      </c>
      <c r="E66" s="74"/>
      <c r="F66" s="154">
        <f>F67+F68+F69+F70+F71+F72+F73</f>
        <v>20359</v>
      </c>
      <c r="G66" s="154">
        <f>E66+F66</f>
        <v>20359</v>
      </c>
      <c r="H66" s="74">
        <f t="shared" si="12"/>
        <v>0</v>
      </c>
      <c r="I66" s="74">
        <f t="shared" si="12"/>
        <v>20359</v>
      </c>
      <c r="J66" s="74">
        <f t="shared" si="12"/>
        <v>20359</v>
      </c>
      <c r="K66" s="74">
        <f t="shared" si="12"/>
        <v>0</v>
      </c>
      <c r="L66" s="74">
        <f t="shared" si="12"/>
        <v>15599</v>
      </c>
      <c r="M66" s="215">
        <f t="shared" si="12"/>
        <v>15599</v>
      </c>
      <c r="N66" s="319"/>
      <c r="O66" s="154">
        <f>O67+O68+O69+O70+O71+O72+O73</f>
        <v>20359</v>
      </c>
      <c r="P66" s="154">
        <f>N66+O66</f>
        <v>20359</v>
      </c>
    </row>
    <row r="67" spans="1:16" ht="25.5" x14ac:dyDescent="0.25">
      <c r="A67" s="39" t="s">
        <v>106</v>
      </c>
      <c r="B67" s="32" t="s">
        <v>85</v>
      </c>
      <c r="C67" s="13" t="s">
        <v>65</v>
      </c>
      <c r="D67" s="57"/>
      <c r="E67" s="57"/>
      <c r="F67" s="184"/>
      <c r="G67" s="184"/>
      <c r="H67" s="57"/>
      <c r="I67" s="57"/>
      <c r="J67" s="57">
        <v>0</v>
      </c>
      <c r="K67" s="338"/>
      <c r="L67" s="139"/>
      <c r="M67" s="139"/>
      <c r="N67" s="326"/>
      <c r="O67" s="184"/>
      <c r="P67" s="184"/>
    </row>
    <row r="68" spans="1:16" x14ac:dyDescent="0.25">
      <c r="A68" s="42" t="s">
        <v>108</v>
      </c>
      <c r="B68" s="19" t="s">
        <v>66</v>
      </c>
      <c r="C68" s="23" t="s">
        <v>67</v>
      </c>
      <c r="D68" s="56"/>
      <c r="E68" s="56"/>
      <c r="F68" s="184"/>
      <c r="G68" s="184"/>
      <c r="H68" s="56"/>
      <c r="I68" s="56"/>
      <c r="J68" s="56">
        <v>0</v>
      </c>
      <c r="K68" s="338"/>
      <c r="L68" s="139"/>
      <c r="M68" s="139"/>
      <c r="N68" s="310"/>
      <c r="O68" s="184"/>
      <c r="P68" s="184"/>
    </row>
    <row r="69" spans="1:16" x14ac:dyDescent="0.25">
      <c r="A69" s="39" t="s">
        <v>109</v>
      </c>
      <c r="B69" s="19" t="s">
        <v>69</v>
      </c>
      <c r="C69" s="23" t="s">
        <v>67</v>
      </c>
      <c r="D69" s="56"/>
      <c r="E69" s="56"/>
      <c r="F69" s="184"/>
      <c r="G69" s="184"/>
      <c r="H69" s="56"/>
      <c r="I69" s="56"/>
      <c r="J69" s="56">
        <v>0</v>
      </c>
      <c r="K69" s="338"/>
      <c r="L69" s="139"/>
      <c r="M69" s="139"/>
      <c r="N69" s="310"/>
      <c r="O69" s="184"/>
      <c r="P69" s="184"/>
    </row>
    <row r="70" spans="1:16" x14ac:dyDescent="0.25">
      <c r="A70" s="42" t="s">
        <v>110</v>
      </c>
      <c r="B70" s="19" t="s">
        <v>71</v>
      </c>
      <c r="C70" s="23" t="s">
        <v>67</v>
      </c>
      <c r="D70" s="56"/>
      <c r="E70" s="56"/>
      <c r="F70" s="184"/>
      <c r="G70" s="184"/>
      <c r="H70" s="56"/>
      <c r="I70" s="56"/>
      <c r="J70" s="56">
        <v>0</v>
      </c>
      <c r="K70" s="338"/>
      <c r="L70" s="139"/>
      <c r="M70" s="139"/>
      <c r="N70" s="310"/>
      <c r="O70" s="184"/>
      <c r="P70" s="184"/>
    </row>
    <row r="71" spans="1:16" x14ac:dyDescent="0.25">
      <c r="A71" s="39" t="s">
        <v>111</v>
      </c>
      <c r="B71" s="33" t="s">
        <v>73</v>
      </c>
      <c r="C71" s="23" t="s">
        <v>74</v>
      </c>
      <c r="D71" s="56"/>
      <c r="E71" s="56"/>
      <c r="F71" s="184"/>
      <c r="G71" s="184"/>
      <c r="H71" s="56"/>
      <c r="I71" s="56"/>
      <c r="J71" s="56">
        <v>0</v>
      </c>
      <c r="K71" s="338"/>
      <c r="L71" s="139"/>
      <c r="M71" s="139"/>
      <c r="N71" s="310"/>
      <c r="O71" s="184"/>
      <c r="P71" s="184"/>
    </row>
    <row r="72" spans="1:16" x14ac:dyDescent="0.25">
      <c r="A72" s="42" t="s">
        <v>112</v>
      </c>
      <c r="B72" s="33" t="s">
        <v>76</v>
      </c>
      <c r="C72" s="23" t="s">
        <v>77</v>
      </c>
      <c r="D72" s="56"/>
      <c r="E72" s="56"/>
      <c r="F72" s="184"/>
      <c r="G72" s="184"/>
      <c r="H72" s="56"/>
      <c r="I72" s="56"/>
      <c r="J72" s="56">
        <v>0</v>
      </c>
      <c r="K72" s="338"/>
      <c r="L72" s="139"/>
      <c r="M72" s="139"/>
      <c r="N72" s="310"/>
      <c r="O72" s="184"/>
      <c r="P72" s="184"/>
    </row>
    <row r="73" spans="1:16" ht="24" customHeight="1" thickBot="1" x14ac:dyDescent="0.3">
      <c r="A73" s="39" t="s">
        <v>113</v>
      </c>
      <c r="B73" s="34" t="s">
        <v>79</v>
      </c>
      <c r="C73" s="15" t="s">
        <v>80</v>
      </c>
      <c r="D73" s="62"/>
      <c r="E73" s="62"/>
      <c r="F73" s="160">
        <v>20359</v>
      </c>
      <c r="G73" s="160">
        <v>20359</v>
      </c>
      <c r="H73" s="54"/>
      <c r="I73" s="51">
        <f>'óvoda 3'!L70</f>
        <v>20359</v>
      </c>
      <c r="J73" s="54">
        <f>H73+I73</f>
        <v>20359</v>
      </c>
      <c r="K73" s="338"/>
      <c r="L73" s="139">
        <f>'óvoda 3'!O70</f>
        <v>15599</v>
      </c>
      <c r="M73" s="139">
        <f>K73+L73</f>
        <v>15599</v>
      </c>
      <c r="N73" s="327"/>
      <c r="O73" s="160">
        <v>20359</v>
      </c>
      <c r="P73" s="160">
        <v>20359</v>
      </c>
    </row>
    <row r="74" spans="1:16" ht="15.75" thickBot="1" x14ac:dyDescent="0.3">
      <c r="A74" s="110" t="s">
        <v>107</v>
      </c>
      <c r="B74" s="78" t="s">
        <v>63</v>
      </c>
      <c r="C74" s="82"/>
      <c r="D74" s="80">
        <f>D75+D76+D77+D78+D79+D80+D81</f>
        <v>0</v>
      </c>
      <c r="E74" s="120">
        <f>E75+E76+E78+E77+E79+E80+E81</f>
        <v>20359</v>
      </c>
      <c r="F74" s="161"/>
      <c r="G74" s="161">
        <f>E74+F74</f>
        <v>20359</v>
      </c>
      <c r="H74" s="120">
        <f>SUM(H75:H81)</f>
        <v>20359</v>
      </c>
      <c r="I74" s="80">
        <v>0</v>
      </c>
      <c r="J74" s="80">
        <f>SUM(H74:I74)</f>
        <v>20359</v>
      </c>
      <c r="K74" s="80">
        <f>K75+K76+K77+K78+K79+K80+K81</f>
        <v>15599</v>
      </c>
      <c r="L74" s="80">
        <f>L75+L76+L77+L78+L79+L80+L81</f>
        <v>0</v>
      </c>
      <c r="M74" s="221">
        <f>SUM(K74:L74)</f>
        <v>15599</v>
      </c>
      <c r="N74" s="328">
        <f>N75+N76+N78+N77+N79+N80+N81</f>
        <v>20359</v>
      </c>
      <c r="O74" s="161"/>
      <c r="P74" s="161">
        <f>N74+O74</f>
        <v>20359</v>
      </c>
    </row>
    <row r="75" spans="1:16" ht="27.75" customHeight="1" x14ac:dyDescent="0.25">
      <c r="A75" s="39" t="s">
        <v>114</v>
      </c>
      <c r="B75" s="32" t="s">
        <v>138</v>
      </c>
      <c r="C75" s="13" t="s">
        <v>65</v>
      </c>
      <c r="D75" s="57"/>
      <c r="E75" s="57"/>
      <c r="F75" s="184"/>
      <c r="G75" s="184"/>
      <c r="H75" s="57">
        <f>'ÖNK 2'!D75</f>
        <v>0</v>
      </c>
      <c r="I75" s="57"/>
      <c r="J75" s="57">
        <f>SUM(H75:I75)</f>
        <v>0</v>
      </c>
      <c r="K75" s="338"/>
      <c r="L75" s="139"/>
      <c r="M75" s="139"/>
      <c r="N75" s="326"/>
      <c r="O75" s="184"/>
      <c r="P75" s="184"/>
    </row>
    <row r="76" spans="1:16" x14ac:dyDescent="0.25">
      <c r="A76" s="42" t="s">
        <v>117</v>
      </c>
      <c r="B76" s="19" t="s">
        <v>68</v>
      </c>
      <c r="C76" s="23" t="s">
        <v>67</v>
      </c>
      <c r="D76" s="56"/>
      <c r="E76" s="56"/>
      <c r="F76" s="184"/>
      <c r="G76" s="184"/>
      <c r="H76" s="56">
        <f>'ÖNK 2'!D76</f>
        <v>0</v>
      </c>
      <c r="I76" s="56"/>
      <c r="J76" s="56">
        <f t="shared" ref="J76:J81" si="13">SUM(H76:I76)</f>
        <v>0</v>
      </c>
      <c r="K76" s="338"/>
      <c r="L76" s="139"/>
      <c r="M76" s="139"/>
      <c r="N76" s="310"/>
      <c r="O76" s="184"/>
      <c r="P76" s="184"/>
    </row>
    <row r="77" spans="1:16" x14ac:dyDescent="0.25">
      <c r="A77" s="39" t="s">
        <v>118</v>
      </c>
      <c r="B77" s="19" t="s">
        <v>70</v>
      </c>
      <c r="C77" s="23" t="s">
        <v>67</v>
      </c>
      <c r="D77" s="56"/>
      <c r="E77" s="56"/>
      <c r="F77" s="184"/>
      <c r="G77" s="184"/>
      <c r="H77" s="56">
        <f>'ÖNK 2'!D77</f>
        <v>0</v>
      </c>
      <c r="I77" s="56"/>
      <c r="J77" s="56">
        <f t="shared" si="13"/>
        <v>0</v>
      </c>
      <c r="K77" s="338"/>
      <c r="L77" s="139"/>
      <c r="M77" s="139"/>
      <c r="N77" s="310"/>
      <c r="O77" s="184"/>
      <c r="P77" s="184"/>
    </row>
    <row r="78" spans="1:16" x14ac:dyDescent="0.25">
      <c r="A78" s="42" t="s">
        <v>119</v>
      </c>
      <c r="B78" s="19" t="s">
        <v>72</v>
      </c>
      <c r="C78" s="23" t="s">
        <v>67</v>
      </c>
      <c r="D78" s="56"/>
      <c r="E78" s="56"/>
      <c r="F78" s="184"/>
      <c r="G78" s="184"/>
      <c r="H78" s="56">
        <f>'ÖNK 2'!D78</f>
        <v>0</v>
      </c>
      <c r="I78" s="56"/>
      <c r="J78" s="56">
        <f t="shared" si="13"/>
        <v>0</v>
      </c>
      <c r="K78" s="338"/>
      <c r="L78" s="139"/>
      <c r="M78" s="139"/>
      <c r="N78" s="310"/>
      <c r="O78" s="184"/>
      <c r="P78" s="184"/>
    </row>
    <row r="79" spans="1:16" x14ac:dyDescent="0.25">
      <c r="A79" s="39" t="s">
        <v>120</v>
      </c>
      <c r="B79" s="33" t="s">
        <v>75</v>
      </c>
      <c r="C79" s="23" t="s">
        <v>74</v>
      </c>
      <c r="D79" s="56"/>
      <c r="E79" s="56"/>
      <c r="F79" s="184"/>
      <c r="G79" s="184"/>
      <c r="H79" s="56">
        <f>'ÖNK 2'!D79</f>
        <v>0</v>
      </c>
      <c r="I79" s="56"/>
      <c r="J79" s="56">
        <f t="shared" si="13"/>
        <v>0</v>
      </c>
      <c r="K79" s="338"/>
      <c r="L79" s="139"/>
      <c r="M79" s="139"/>
      <c r="N79" s="310"/>
      <c r="O79" s="184"/>
      <c r="P79" s="184"/>
    </row>
    <row r="80" spans="1:16" ht="23.25" customHeight="1" x14ac:dyDescent="0.25">
      <c r="A80" s="42" t="s">
        <v>121</v>
      </c>
      <c r="B80" s="33" t="s">
        <v>139</v>
      </c>
      <c r="C80" s="23" t="s">
        <v>78</v>
      </c>
      <c r="D80" s="56"/>
      <c r="E80" s="56"/>
      <c r="F80" s="184"/>
      <c r="G80" s="184"/>
      <c r="H80" s="56">
        <f>'ÖNK 2'!D80</f>
        <v>0</v>
      </c>
      <c r="I80" s="56"/>
      <c r="J80" s="56">
        <f t="shared" si="13"/>
        <v>0</v>
      </c>
      <c r="K80" s="338"/>
      <c r="L80" s="139"/>
      <c r="M80" s="139"/>
      <c r="N80" s="310"/>
      <c r="O80" s="184"/>
      <c r="P80" s="184"/>
    </row>
    <row r="81" spans="1:16" ht="15.75" thickBot="1" x14ac:dyDescent="0.3">
      <c r="A81" s="39" t="s">
        <v>122</v>
      </c>
      <c r="B81" s="34" t="s">
        <v>81</v>
      </c>
      <c r="C81" s="15" t="s">
        <v>80</v>
      </c>
      <c r="D81" s="50"/>
      <c r="E81" s="50">
        <v>20359</v>
      </c>
      <c r="F81" s="185"/>
      <c r="G81" s="185">
        <f>E81+F81</f>
        <v>20359</v>
      </c>
      <c r="H81" s="51">
        <f>'ÖNK 2'!K81</f>
        <v>20359</v>
      </c>
      <c r="I81" s="50"/>
      <c r="J81" s="168">
        <f t="shared" si="13"/>
        <v>20359</v>
      </c>
      <c r="K81" s="339">
        <f>'ÖNK 2'!P81</f>
        <v>15599</v>
      </c>
      <c r="L81" s="139"/>
      <c r="M81" s="138">
        <f>SUM(K81:L81)</f>
        <v>15599</v>
      </c>
      <c r="N81" s="329">
        <v>20359</v>
      </c>
      <c r="O81" s="185"/>
      <c r="P81" s="185">
        <f>N81+O81</f>
        <v>20359</v>
      </c>
    </row>
    <row r="82" spans="1:16" ht="15.75" thickBot="1" x14ac:dyDescent="0.3">
      <c r="A82" s="108" t="s">
        <v>115</v>
      </c>
      <c r="B82" s="72" t="s">
        <v>83</v>
      </c>
      <c r="C82" s="76"/>
      <c r="D82" s="74">
        <f t="shared" ref="D82:M82" si="14">D83+D84+D85+D86+D87+D88+D89</f>
        <v>0</v>
      </c>
      <c r="E82" s="121"/>
      <c r="F82" s="154"/>
      <c r="G82" s="154"/>
      <c r="H82" s="121">
        <f t="shared" si="14"/>
        <v>0</v>
      </c>
      <c r="I82" s="74">
        <f t="shared" si="14"/>
        <v>0</v>
      </c>
      <c r="J82" s="74">
        <f t="shared" si="14"/>
        <v>0</v>
      </c>
      <c r="K82" s="74">
        <f t="shared" si="14"/>
        <v>0</v>
      </c>
      <c r="L82" s="74">
        <f t="shared" si="14"/>
        <v>0</v>
      </c>
      <c r="M82" s="215">
        <f t="shared" si="14"/>
        <v>0</v>
      </c>
      <c r="N82" s="304"/>
      <c r="O82" s="154"/>
      <c r="P82" s="154"/>
    </row>
    <row r="83" spans="1:16" ht="25.5" x14ac:dyDescent="0.25">
      <c r="A83" s="39" t="s">
        <v>123</v>
      </c>
      <c r="B83" s="32" t="s">
        <v>85</v>
      </c>
      <c r="C83" s="13" t="s">
        <v>65</v>
      </c>
      <c r="D83" s="57"/>
      <c r="E83" s="57"/>
      <c r="F83" s="184"/>
      <c r="G83" s="184"/>
      <c r="H83" s="57"/>
      <c r="I83" s="57"/>
      <c r="J83" s="57">
        <v>0</v>
      </c>
      <c r="K83" s="338"/>
      <c r="L83" s="139"/>
      <c r="M83" s="139"/>
      <c r="N83" s="326"/>
      <c r="O83" s="184"/>
      <c r="P83" s="184"/>
    </row>
    <row r="84" spans="1:16" x14ac:dyDescent="0.25">
      <c r="A84" s="42" t="s">
        <v>124</v>
      </c>
      <c r="B84" s="19" t="s">
        <v>66</v>
      </c>
      <c r="C84" s="23" t="s">
        <v>67</v>
      </c>
      <c r="D84" s="56"/>
      <c r="E84" s="56"/>
      <c r="F84" s="184"/>
      <c r="G84" s="184"/>
      <c r="H84" s="56"/>
      <c r="I84" s="56"/>
      <c r="J84" s="56">
        <v>0</v>
      </c>
      <c r="K84" s="338"/>
      <c r="L84" s="139"/>
      <c r="M84" s="139"/>
      <c r="N84" s="310"/>
      <c r="O84" s="184"/>
      <c r="P84" s="184"/>
    </row>
    <row r="85" spans="1:16" x14ac:dyDescent="0.25">
      <c r="A85" s="39" t="s">
        <v>125</v>
      </c>
      <c r="B85" s="19" t="s">
        <v>69</v>
      </c>
      <c r="C85" s="23" t="s">
        <v>67</v>
      </c>
      <c r="D85" s="56"/>
      <c r="E85" s="56"/>
      <c r="F85" s="184"/>
      <c r="G85" s="184"/>
      <c r="H85" s="56"/>
      <c r="I85" s="56"/>
      <c r="J85" s="56">
        <v>0</v>
      </c>
      <c r="K85" s="338"/>
      <c r="L85" s="139"/>
      <c r="M85" s="139"/>
      <c r="N85" s="310"/>
      <c r="O85" s="184"/>
      <c r="P85" s="184"/>
    </row>
    <row r="86" spans="1:16" x14ac:dyDescent="0.25">
      <c r="A86" s="42" t="s">
        <v>126</v>
      </c>
      <c r="B86" s="19" t="s">
        <v>71</v>
      </c>
      <c r="C86" s="23" t="s">
        <v>67</v>
      </c>
      <c r="D86" s="56"/>
      <c r="E86" s="56"/>
      <c r="F86" s="184"/>
      <c r="G86" s="184"/>
      <c r="H86" s="56"/>
      <c r="I86" s="56"/>
      <c r="J86" s="56">
        <v>0</v>
      </c>
      <c r="K86" s="338"/>
      <c r="L86" s="139"/>
      <c r="M86" s="139"/>
      <c r="N86" s="310"/>
      <c r="O86" s="184"/>
      <c r="P86" s="184"/>
    </row>
    <row r="87" spans="1:16" x14ac:dyDescent="0.25">
      <c r="A87" s="39" t="s">
        <v>127</v>
      </c>
      <c r="B87" s="33" t="s">
        <v>73</v>
      </c>
      <c r="C87" s="23" t="s">
        <v>74</v>
      </c>
      <c r="D87" s="56"/>
      <c r="E87" s="56"/>
      <c r="F87" s="184"/>
      <c r="G87" s="184"/>
      <c r="H87" s="56"/>
      <c r="I87" s="56"/>
      <c r="J87" s="56">
        <v>0</v>
      </c>
      <c r="K87" s="338"/>
      <c r="L87" s="139"/>
      <c r="M87" s="139"/>
      <c r="N87" s="310"/>
      <c r="O87" s="184"/>
      <c r="P87" s="184"/>
    </row>
    <row r="88" spans="1:16" x14ac:dyDescent="0.25">
      <c r="A88" s="42" t="s">
        <v>128</v>
      </c>
      <c r="B88" s="33" t="s">
        <v>76</v>
      </c>
      <c r="C88" s="23" t="s">
        <v>77</v>
      </c>
      <c r="D88" s="54"/>
      <c r="E88" s="54"/>
      <c r="F88" s="160"/>
      <c r="G88" s="160"/>
      <c r="H88" s="54"/>
      <c r="I88" s="56"/>
      <c r="J88" s="54"/>
      <c r="K88" s="338"/>
      <c r="L88" s="139"/>
      <c r="M88" s="139"/>
      <c r="N88" s="309"/>
      <c r="O88" s="160"/>
      <c r="P88" s="160"/>
    </row>
    <row r="89" spans="1:16" ht="24" customHeight="1" thickBot="1" x14ac:dyDescent="0.3">
      <c r="A89" s="39" t="s">
        <v>129</v>
      </c>
      <c r="B89" s="34" t="s">
        <v>79</v>
      </c>
      <c r="C89" s="15" t="s">
        <v>80</v>
      </c>
      <c r="D89" s="50"/>
      <c r="E89" s="50"/>
      <c r="F89" s="184"/>
      <c r="G89" s="184"/>
      <c r="H89" s="50"/>
      <c r="I89" s="50"/>
      <c r="J89" s="50">
        <v>0</v>
      </c>
      <c r="K89" s="338"/>
      <c r="L89" s="139"/>
      <c r="M89" s="139"/>
      <c r="N89" s="329"/>
      <c r="O89" s="184"/>
      <c r="P89" s="184"/>
    </row>
    <row r="90" spans="1:16" ht="15.75" thickBot="1" x14ac:dyDescent="0.3">
      <c r="A90" s="110" t="s">
        <v>116</v>
      </c>
      <c r="B90" s="347" t="s">
        <v>84</v>
      </c>
      <c r="C90" s="348"/>
      <c r="D90" s="80">
        <f t="shared" ref="D90:M90" si="15">D91+D92+D93+D94+D95+D96+D97</f>
        <v>0</v>
      </c>
      <c r="E90" s="80"/>
      <c r="F90" s="161"/>
      <c r="G90" s="161"/>
      <c r="H90" s="80">
        <f t="shared" si="15"/>
        <v>0</v>
      </c>
      <c r="I90" s="80">
        <f t="shared" si="15"/>
        <v>0</v>
      </c>
      <c r="J90" s="80">
        <f t="shared" si="15"/>
        <v>0</v>
      </c>
      <c r="K90" s="80">
        <f t="shared" si="15"/>
        <v>0</v>
      </c>
      <c r="L90" s="80">
        <f t="shared" si="15"/>
        <v>0</v>
      </c>
      <c r="M90" s="221">
        <f t="shared" si="15"/>
        <v>0</v>
      </c>
      <c r="N90" s="315"/>
      <c r="O90" s="161"/>
      <c r="P90" s="161"/>
    </row>
    <row r="91" spans="1:16" ht="27" customHeight="1" x14ac:dyDescent="0.25">
      <c r="A91" s="39" t="s">
        <v>130</v>
      </c>
      <c r="B91" s="32" t="s">
        <v>140</v>
      </c>
      <c r="C91" s="13" t="s">
        <v>65</v>
      </c>
      <c r="D91" s="57"/>
      <c r="E91" s="57"/>
      <c r="F91" s="184"/>
      <c r="G91" s="184"/>
      <c r="H91" s="49"/>
      <c r="I91" s="57"/>
      <c r="J91" s="57">
        <v>0</v>
      </c>
      <c r="K91" s="338"/>
      <c r="L91" s="139"/>
      <c r="M91" s="139"/>
      <c r="N91" s="326"/>
      <c r="O91" s="184"/>
      <c r="P91" s="184"/>
    </row>
    <row r="92" spans="1:16" x14ac:dyDescent="0.25">
      <c r="A92" s="42">
        <v>49</v>
      </c>
      <c r="B92" s="19" t="s">
        <v>68</v>
      </c>
      <c r="C92" s="23" t="s">
        <v>67</v>
      </c>
      <c r="D92" s="54"/>
      <c r="E92" s="54"/>
      <c r="F92" s="160"/>
      <c r="G92" s="160"/>
      <c r="H92" s="54"/>
      <c r="I92" s="56"/>
      <c r="J92" s="54"/>
      <c r="K92" s="338"/>
      <c r="L92" s="139"/>
      <c r="M92" s="139"/>
      <c r="N92" s="309"/>
      <c r="O92" s="160"/>
      <c r="P92" s="160"/>
    </row>
    <row r="93" spans="1:16" x14ac:dyDescent="0.25">
      <c r="A93" s="39" t="s">
        <v>146</v>
      </c>
      <c r="B93" s="19" t="s">
        <v>70</v>
      </c>
      <c r="C93" s="23" t="s">
        <v>67</v>
      </c>
      <c r="D93" s="56"/>
      <c r="E93" s="56"/>
      <c r="F93" s="160"/>
      <c r="G93" s="160"/>
      <c r="H93" s="54"/>
      <c r="I93" s="56"/>
      <c r="J93" s="54"/>
      <c r="K93" s="338"/>
      <c r="L93" s="139"/>
      <c r="M93" s="139"/>
      <c r="N93" s="310"/>
      <c r="O93" s="160"/>
      <c r="P93" s="160"/>
    </row>
    <row r="94" spans="1:16" x14ac:dyDescent="0.25">
      <c r="A94" s="42" t="s">
        <v>147</v>
      </c>
      <c r="B94" s="19" t="s">
        <v>72</v>
      </c>
      <c r="C94" s="23" t="s">
        <v>67</v>
      </c>
      <c r="D94" s="56"/>
      <c r="E94" s="56"/>
      <c r="F94" s="184"/>
      <c r="G94" s="184"/>
      <c r="H94" s="56"/>
      <c r="I94" s="56"/>
      <c r="J94" s="56"/>
      <c r="K94" s="338"/>
      <c r="L94" s="139"/>
      <c r="M94" s="139"/>
      <c r="N94" s="310"/>
      <c r="O94" s="184"/>
      <c r="P94" s="184"/>
    </row>
    <row r="95" spans="1:16" x14ac:dyDescent="0.25">
      <c r="A95" s="39" t="s">
        <v>148</v>
      </c>
      <c r="B95" s="33" t="s">
        <v>75</v>
      </c>
      <c r="C95" s="23" t="s">
        <v>74</v>
      </c>
      <c r="D95" s="56"/>
      <c r="E95" s="56"/>
      <c r="F95" s="184"/>
      <c r="G95" s="184"/>
      <c r="H95" s="56"/>
      <c r="I95" s="56"/>
      <c r="J95" s="56"/>
      <c r="K95" s="338"/>
      <c r="L95" s="139"/>
      <c r="M95" s="139"/>
      <c r="N95" s="310"/>
      <c r="O95" s="184"/>
      <c r="P95" s="184"/>
    </row>
    <row r="96" spans="1:16" ht="25.5" x14ac:dyDescent="0.25">
      <c r="A96" s="42" t="s">
        <v>149</v>
      </c>
      <c r="B96" s="33" t="s">
        <v>152</v>
      </c>
      <c r="C96" s="23" t="s">
        <v>78</v>
      </c>
      <c r="D96" s="56"/>
      <c r="E96" s="56"/>
      <c r="F96" s="160"/>
      <c r="G96" s="160"/>
      <c r="H96" s="54"/>
      <c r="I96" s="54"/>
      <c r="J96" s="54"/>
      <c r="K96" s="338"/>
      <c r="L96" s="139"/>
      <c r="M96" s="139"/>
      <c r="N96" s="310"/>
      <c r="O96" s="160"/>
      <c r="P96" s="160"/>
    </row>
    <row r="97" spans="1:16" ht="15.75" thickBot="1" x14ac:dyDescent="0.3">
      <c r="A97" s="39" t="s">
        <v>150</v>
      </c>
      <c r="B97" s="34" t="s">
        <v>81</v>
      </c>
      <c r="C97" s="15" t="s">
        <v>80</v>
      </c>
      <c r="D97" s="50"/>
      <c r="E97" s="50"/>
      <c r="F97" s="184"/>
      <c r="G97" s="184"/>
      <c r="H97" s="50"/>
      <c r="I97" s="50"/>
      <c r="J97" s="50">
        <v>0</v>
      </c>
      <c r="K97" s="338"/>
      <c r="L97" s="139"/>
      <c r="M97" s="139"/>
      <c r="N97" s="329"/>
      <c r="O97" s="184"/>
      <c r="P97" s="184"/>
    </row>
    <row r="98" spans="1:16" ht="15.75" thickBot="1" x14ac:dyDescent="0.3">
      <c r="A98" s="113" t="s">
        <v>131</v>
      </c>
      <c r="B98" s="91" t="s">
        <v>132</v>
      </c>
      <c r="C98" s="92"/>
      <c r="D98" s="89">
        <f t="shared" ref="D98:M98" si="16">D66+D82-D74-D90</f>
        <v>0</v>
      </c>
      <c r="E98" s="89">
        <f>E66+E82-E74-E90</f>
        <v>-20359</v>
      </c>
      <c r="F98" s="162">
        <f>F66+F82-F74-F90</f>
        <v>20359</v>
      </c>
      <c r="G98" s="162">
        <f>H66+H82-H74-H90</f>
        <v>-20359</v>
      </c>
      <c r="H98" s="89">
        <f t="shared" si="16"/>
        <v>-20359</v>
      </c>
      <c r="I98" s="89">
        <f t="shared" si="16"/>
        <v>20359</v>
      </c>
      <c r="J98" s="89">
        <f t="shared" si="16"/>
        <v>0</v>
      </c>
      <c r="K98" s="89">
        <f t="shared" si="16"/>
        <v>-15599</v>
      </c>
      <c r="L98" s="89">
        <f t="shared" si="16"/>
        <v>15599</v>
      </c>
      <c r="M98" s="225">
        <f t="shared" si="16"/>
        <v>0</v>
      </c>
      <c r="N98" s="325">
        <f>N66+N82-N74-N90</f>
        <v>-20359</v>
      </c>
      <c r="O98" s="162">
        <f>O66+O82-O74-O90</f>
        <v>20359</v>
      </c>
      <c r="P98" s="162">
        <f>Q66+Q82-Q74-Q90</f>
        <v>0</v>
      </c>
    </row>
    <row r="99" spans="1:16" ht="15.75" thickBot="1" x14ac:dyDescent="0.3">
      <c r="A99" s="108"/>
      <c r="B99" s="109" t="s">
        <v>162</v>
      </c>
      <c r="C99" s="73"/>
      <c r="D99" s="74">
        <f>D3+D44+D66+D82</f>
        <v>67494</v>
      </c>
      <c r="E99" s="74">
        <f>E3+E44+E66+E82</f>
        <v>67578</v>
      </c>
      <c r="F99" s="154">
        <f>F3+F44+F82</f>
        <v>2400</v>
      </c>
      <c r="G99" s="154">
        <f>G3+G44+G82</f>
        <v>69978</v>
      </c>
      <c r="H99" s="74">
        <f>H3+H44+H82</f>
        <v>107382</v>
      </c>
      <c r="I99" s="74">
        <f>I3+I44+I82</f>
        <v>2866</v>
      </c>
      <c r="J99" s="74">
        <f>J3+J44+J82</f>
        <v>110248</v>
      </c>
      <c r="K99" s="175">
        <f>K3+K44+K66+K82</f>
        <v>89163</v>
      </c>
      <c r="L99" s="74">
        <f>L3+L44+L66+L82</f>
        <v>17556</v>
      </c>
      <c r="M99" s="215">
        <f>M3+M44+M66+M82</f>
        <v>106719</v>
      </c>
      <c r="N99" s="319">
        <f>N3+N44+N66+N82</f>
        <v>67578</v>
      </c>
      <c r="O99" s="154">
        <f>O3+O44+O82</f>
        <v>2400</v>
      </c>
      <c r="P99" s="154">
        <f>P3+P44+P82</f>
        <v>69978</v>
      </c>
    </row>
    <row r="100" spans="1:16" ht="15.75" thickBot="1" x14ac:dyDescent="0.3">
      <c r="A100" s="110"/>
      <c r="B100" s="111" t="s">
        <v>161</v>
      </c>
      <c r="C100" s="82"/>
      <c r="D100" s="80">
        <f>D35+D59+D74+D90</f>
        <v>67494</v>
      </c>
      <c r="E100" s="80">
        <f>E35+E59+E90</f>
        <v>47219</v>
      </c>
      <c r="F100" s="161">
        <f>F35+F59+F74+F90</f>
        <v>22759</v>
      </c>
      <c r="G100" s="161">
        <f>G35+G59+G90</f>
        <v>69978</v>
      </c>
      <c r="H100" s="80">
        <f>H35+H59+H90</f>
        <v>87023</v>
      </c>
      <c r="I100" s="80">
        <f>I35+I59+I90</f>
        <v>23225</v>
      </c>
      <c r="J100" s="80">
        <f>J35+J59+J90</f>
        <v>110248</v>
      </c>
      <c r="K100" s="176">
        <f>K35+K59+K74+K90</f>
        <v>65855</v>
      </c>
      <c r="L100" s="80">
        <f>L35+L59+L74+L90</f>
        <v>16811</v>
      </c>
      <c r="M100" s="342">
        <f>M35+M59+M74+M90</f>
        <v>82666</v>
      </c>
      <c r="N100" s="315">
        <f>N35+N59+N90</f>
        <v>47219</v>
      </c>
      <c r="O100" s="161">
        <f>O35+O59+O74+O90</f>
        <v>22759</v>
      </c>
      <c r="P100" s="161">
        <f>P35+P59+P90</f>
        <v>69978</v>
      </c>
    </row>
    <row r="101" spans="1:16" ht="15.75" thickBot="1" x14ac:dyDescent="0.3">
      <c r="A101" s="114" t="s">
        <v>133</v>
      </c>
      <c r="B101" s="94" t="s">
        <v>134</v>
      </c>
      <c r="C101" s="95"/>
      <c r="D101" s="96">
        <v>0</v>
      </c>
      <c r="E101" s="96">
        <f>E43+E65+E98</f>
        <v>0</v>
      </c>
      <c r="F101" s="163">
        <f>F43+F65+F98</f>
        <v>0</v>
      </c>
      <c r="G101" s="163"/>
      <c r="H101" s="96">
        <v>0</v>
      </c>
      <c r="I101" s="96">
        <v>0</v>
      </c>
      <c r="J101" s="96">
        <v>0</v>
      </c>
      <c r="K101" s="177">
        <f>K43+K65+K98</f>
        <v>23308</v>
      </c>
      <c r="L101" s="96">
        <f>L43+L65+L98</f>
        <v>745</v>
      </c>
      <c r="M101" s="230">
        <f>M43+M65+M98</f>
        <v>24053</v>
      </c>
      <c r="N101" s="330">
        <f>N43+N65+N98</f>
        <v>0</v>
      </c>
      <c r="O101" s="163">
        <f>O43+O65+O98</f>
        <v>0</v>
      </c>
      <c r="P101" s="163"/>
    </row>
    <row r="103" spans="1:16" x14ac:dyDescent="0.25">
      <c r="B103" s="46"/>
    </row>
    <row r="104" spans="1:16" x14ac:dyDescent="0.25">
      <c r="H104" s="66"/>
    </row>
    <row r="105" spans="1:16" x14ac:dyDescent="0.25">
      <c r="H105" s="66"/>
    </row>
    <row r="106" spans="1:16" x14ac:dyDescent="0.25">
      <c r="H106" s="66"/>
    </row>
    <row r="107" spans="1:16" x14ac:dyDescent="0.25">
      <c r="H107" s="66"/>
    </row>
    <row r="108" spans="1:16" x14ac:dyDescent="0.25">
      <c r="H108" s="66"/>
    </row>
    <row r="109" spans="1:16" x14ac:dyDescent="0.25">
      <c r="H109" s="66"/>
    </row>
    <row r="110" spans="1:16" x14ac:dyDescent="0.25">
      <c r="H110" s="66"/>
    </row>
    <row r="111" spans="1:16" x14ac:dyDescent="0.25">
      <c r="H111" s="66"/>
    </row>
  </sheetData>
  <mergeCells count="12">
    <mergeCell ref="N1:P1"/>
    <mergeCell ref="K1:M1"/>
    <mergeCell ref="D1:D2"/>
    <mergeCell ref="C36:C40"/>
    <mergeCell ref="H1:J1"/>
    <mergeCell ref="E1:G1"/>
    <mergeCell ref="A1:A2"/>
    <mergeCell ref="B1:B2"/>
    <mergeCell ref="B90:C90"/>
    <mergeCell ref="C60:C62"/>
    <mergeCell ref="C63:C64"/>
    <mergeCell ref="C41:C42"/>
  </mergeCells>
  <phoneticPr fontId="0" type="noConversion"/>
  <printOptions horizontalCentered="1"/>
  <pageMargins left="0.11811023622047245" right="0.11811023622047245" top="0.98425196850393704" bottom="0.19685039370078741" header="0.31496062992125984" footer="0.31496062992125984"/>
  <pageSetup paperSize="9" scale="45" fitToHeight="0" orientation="portrait" r:id="rId1"/>
  <headerFooter>
    <oddHeader>&amp;C&amp;"Times New Roman,Félkövér"&amp;10Pilisszentlászló Község Önkormányzat 
összevont bevételei és kiadásai mérlegszerűen 
2014. év&amp;R&amp;"Times New Roman,Normál"&amp;10 1/a. sz. melléklet
EFt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09"/>
  <sheetViews>
    <sheetView zoomScale="96" zoomScaleNormal="96" workbookViewId="0">
      <pane xSplit="3" ySplit="2" topLeftCell="F3" activePane="bottomRight" state="frozen"/>
      <selection activeCell="P73" sqref="P73"/>
      <selection pane="topRight" activeCell="P73" sqref="P73"/>
      <selection pane="bottomLeft" activeCell="P73" sqref="P73"/>
      <selection pane="bottomRight" activeCell="O10" sqref="O10"/>
    </sheetView>
  </sheetViews>
  <sheetFormatPr defaultColWidth="9.28515625" defaultRowHeight="15" x14ac:dyDescent="0.25"/>
  <cols>
    <col min="1" max="1" width="6.7109375" style="1" customWidth="1"/>
    <col min="2" max="2" width="66.7109375" style="1" customWidth="1"/>
    <col min="3" max="3" width="19.7109375" style="1" hidden="1" customWidth="1"/>
    <col min="4" max="8" width="15.5703125" style="1" customWidth="1"/>
    <col min="9" max="9" width="16.42578125" style="1" hidden="1" customWidth="1"/>
    <col min="10" max="10" width="16.42578125" style="1" customWidth="1"/>
    <col min="11" max="11" width="14.7109375" style="1" customWidth="1"/>
    <col min="12" max="12" width="19.7109375" style="65" hidden="1" customWidth="1"/>
    <col min="13" max="13" width="13" style="1" hidden="1" customWidth="1"/>
    <col min="14" max="15" width="13" style="1" customWidth="1"/>
    <col min="16" max="16" width="17.5703125" style="66" customWidth="1"/>
    <col min="17" max="17" width="13.7109375" style="1" hidden="1" customWidth="1"/>
    <col min="18" max="18" width="9.42578125" style="1" hidden="1" customWidth="1"/>
    <col min="19" max="19" width="0" style="1" hidden="1" customWidth="1"/>
    <col min="20" max="16384" width="9.28515625" style="1"/>
  </cols>
  <sheetData>
    <row r="1" spans="1:19" ht="19.5" customHeight="1" thickBot="1" x14ac:dyDescent="0.3">
      <c r="A1" s="380"/>
      <c r="B1" s="345" t="s">
        <v>166</v>
      </c>
      <c r="C1" s="35" t="s">
        <v>0</v>
      </c>
      <c r="D1" s="343" t="s">
        <v>183</v>
      </c>
      <c r="E1" s="67" t="s">
        <v>181</v>
      </c>
      <c r="F1" s="67" t="s">
        <v>168</v>
      </c>
      <c r="G1" s="67">
        <v>3</v>
      </c>
      <c r="H1" s="67">
        <v>4</v>
      </c>
      <c r="I1" s="370" t="s">
        <v>159</v>
      </c>
      <c r="J1" s="237">
        <v>5</v>
      </c>
      <c r="K1" s="372" t="s">
        <v>188</v>
      </c>
      <c r="L1" s="368" t="s">
        <v>175</v>
      </c>
      <c r="M1" s="255"/>
      <c r="N1" s="124">
        <v>5</v>
      </c>
      <c r="O1" s="263" t="s">
        <v>191</v>
      </c>
      <c r="P1" s="164" t="s">
        <v>171</v>
      </c>
      <c r="Q1" s="265" t="s">
        <v>192</v>
      </c>
      <c r="R1" s="1" t="s">
        <v>193</v>
      </c>
    </row>
    <row r="2" spans="1:19" ht="29.25" customHeight="1" thickBot="1" x14ac:dyDescent="0.3">
      <c r="A2" s="381"/>
      <c r="B2" s="346"/>
      <c r="C2" s="36"/>
      <c r="D2" s="344"/>
      <c r="E2" s="68" t="s">
        <v>182</v>
      </c>
      <c r="F2" s="68" t="s">
        <v>180</v>
      </c>
      <c r="G2" s="157">
        <v>41820</v>
      </c>
      <c r="H2" s="157">
        <v>41897</v>
      </c>
      <c r="I2" s="371"/>
      <c r="J2" s="250">
        <v>41912</v>
      </c>
      <c r="K2" s="373"/>
      <c r="L2" s="369"/>
      <c r="M2" s="255"/>
      <c r="N2" s="256">
        <v>41968</v>
      </c>
      <c r="O2" s="264">
        <v>41968</v>
      </c>
      <c r="P2" s="167" t="s">
        <v>184</v>
      </c>
      <c r="Q2" s="266">
        <v>41943</v>
      </c>
      <c r="R2" s="1">
        <v>20141031</v>
      </c>
    </row>
    <row r="3" spans="1:19" ht="15.75" thickBot="1" x14ac:dyDescent="0.3">
      <c r="A3" s="71" t="s">
        <v>1</v>
      </c>
      <c r="B3" s="72" t="s">
        <v>86</v>
      </c>
      <c r="C3" s="73"/>
      <c r="D3" s="74">
        <f t="shared" ref="D3:O3" si="0">D4+D5+D6+D15+D23+D33+D34</f>
        <v>67578</v>
      </c>
      <c r="E3" s="74">
        <f t="shared" si="0"/>
        <v>21661</v>
      </c>
      <c r="F3" s="74">
        <f t="shared" si="0"/>
        <v>-11904</v>
      </c>
      <c r="G3" s="74">
        <f t="shared" si="0"/>
        <v>120</v>
      </c>
      <c r="H3" s="74">
        <f t="shared" si="0"/>
        <v>172</v>
      </c>
      <c r="I3" s="74">
        <f t="shared" si="0"/>
        <v>0</v>
      </c>
      <c r="J3" s="74">
        <f t="shared" si="0"/>
        <v>7984</v>
      </c>
      <c r="K3" s="189">
        <f t="shared" si="0"/>
        <v>85611</v>
      </c>
      <c r="L3" s="189">
        <f t="shared" si="0"/>
        <v>91447</v>
      </c>
      <c r="M3" s="189" t="e">
        <f t="shared" si="0"/>
        <v>#VALUE!</v>
      </c>
      <c r="N3" s="189">
        <f t="shared" si="0"/>
        <v>2496</v>
      </c>
      <c r="O3" s="189">
        <f t="shared" si="0"/>
        <v>88107</v>
      </c>
      <c r="P3" s="154">
        <f>P4+P5+P6+P15+P23+P33+P34</f>
        <v>67392</v>
      </c>
    </row>
    <row r="4" spans="1:19" ht="25.5" x14ac:dyDescent="0.25">
      <c r="A4" s="2" t="s">
        <v>2</v>
      </c>
      <c r="B4" s="12" t="s">
        <v>3</v>
      </c>
      <c r="C4" s="13" t="s">
        <v>4</v>
      </c>
      <c r="D4" s="55">
        <v>27525</v>
      </c>
      <c r="E4" s="55">
        <v>1661</v>
      </c>
      <c r="F4" s="55">
        <v>266</v>
      </c>
      <c r="G4" s="55">
        <v>120</v>
      </c>
      <c r="H4" s="55">
        <v>145</v>
      </c>
      <c r="I4" s="60"/>
      <c r="J4" s="238">
        <v>485</v>
      </c>
      <c r="K4" s="190">
        <f>SUM(D4:J4)</f>
        <v>30202</v>
      </c>
      <c r="L4" s="144">
        <v>29572</v>
      </c>
      <c r="M4" s="138"/>
      <c r="N4" s="138">
        <v>427</v>
      </c>
      <c r="O4" s="138">
        <f>K4+N4</f>
        <v>30629</v>
      </c>
      <c r="P4" s="251">
        <v>22957</v>
      </c>
      <c r="Q4" s="1">
        <v>22824</v>
      </c>
      <c r="R4" s="1">
        <v>30201</v>
      </c>
    </row>
    <row r="5" spans="1:19" ht="15.75" thickBot="1" x14ac:dyDescent="0.3">
      <c r="A5" s="3" t="s">
        <v>5</v>
      </c>
      <c r="B5" s="14" t="s">
        <v>6</v>
      </c>
      <c r="C5" s="15" t="s">
        <v>4</v>
      </c>
      <c r="D5" s="51"/>
      <c r="E5" s="51">
        <v>20000</v>
      </c>
      <c r="F5" s="51">
        <v>-20000</v>
      </c>
      <c r="G5" s="51"/>
      <c r="H5" s="51"/>
      <c r="I5" s="125"/>
      <c r="J5" s="239"/>
      <c r="K5" s="191">
        <f>SUM(D5:I5)</f>
        <v>0</v>
      </c>
      <c r="L5" s="147"/>
      <c r="M5" s="140"/>
      <c r="N5" s="140"/>
      <c r="O5" s="140"/>
      <c r="P5" s="147"/>
    </row>
    <row r="6" spans="1:19" s="98" customFormat="1" x14ac:dyDescent="0.25">
      <c r="A6" s="4" t="s">
        <v>7</v>
      </c>
      <c r="B6" s="16" t="s">
        <v>8</v>
      </c>
      <c r="C6" s="48" t="s">
        <v>9</v>
      </c>
      <c r="D6" s="99">
        <f t="shared" ref="D6:I6" si="1">D8+D9+D10+D11+D12+D13+D14</f>
        <v>6200</v>
      </c>
      <c r="E6" s="99">
        <f t="shared" si="1"/>
        <v>0</v>
      </c>
      <c r="F6" s="99">
        <f t="shared" si="1"/>
        <v>3246</v>
      </c>
      <c r="G6" s="99">
        <f t="shared" si="1"/>
        <v>0</v>
      </c>
      <c r="H6" s="99">
        <f t="shared" si="1"/>
        <v>0</v>
      </c>
      <c r="I6" s="99">
        <f t="shared" si="1"/>
        <v>0</v>
      </c>
      <c r="J6" s="99">
        <f>J7+J8+J9+J10+J11+J12+J13+J14</f>
        <v>133</v>
      </c>
      <c r="K6" s="192">
        <f>K8+K9+K10+K11+K12+K13+K14+K7</f>
        <v>9579</v>
      </c>
      <c r="L6" s="192">
        <f>L8+L9+L10+L11+L12+L13+L14+L7</f>
        <v>9446</v>
      </c>
      <c r="M6" s="192">
        <f>M8+M9+M10+M11+M12+M13+M14+M7</f>
        <v>0</v>
      </c>
      <c r="N6" s="192">
        <f>N8+N9+N10+N11+N12+N13+N14+N7</f>
        <v>1599</v>
      </c>
      <c r="O6" s="192">
        <f>O8+O9+O10+O11+O12+O13+O14+O7</f>
        <v>11178</v>
      </c>
      <c r="P6" s="252">
        <f>P8+P9+P10+P11+P12+P13+P14</f>
        <v>7952</v>
      </c>
      <c r="Q6" s="98">
        <v>9399</v>
      </c>
      <c r="R6" s="98">
        <v>9579</v>
      </c>
    </row>
    <row r="7" spans="1:19" s="98" customFormat="1" x14ac:dyDescent="0.25">
      <c r="A7" s="2"/>
      <c r="B7" s="122" t="s">
        <v>189</v>
      </c>
      <c r="C7" s="45"/>
      <c r="D7" s="123"/>
      <c r="E7" s="123"/>
      <c r="F7" s="123"/>
      <c r="G7" s="123"/>
      <c r="H7" s="123"/>
      <c r="I7" s="257"/>
      <c r="J7" s="243">
        <v>133</v>
      </c>
      <c r="K7" s="259">
        <v>133</v>
      </c>
      <c r="L7" s="159"/>
      <c r="M7" s="159"/>
      <c r="N7" s="160">
        <v>122</v>
      </c>
      <c r="O7" s="159">
        <f>K7+N7</f>
        <v>255</v>
      </c>
      <c r="P7" s="252"/>
      <c r="Q7" s="98">
        <v>133</v>
      </c>
      <c r="R7" s="98">
        <v>133</v>
      </c>
      <c r="S7" s="98">
        <v>122</v>
      </c>
    </row>
    <row r="8" spans="1:19" x14ac:dyDescent="0.25">
      <c r="A8" s="5"/>
      <c r="B8" s="17" t="s">
        <v>12</v>
      </c>
      <c r="C8" s="18"/>
      <c r="D8" s="54">
        <v>2700</v>
      </c>
      <c r="E8" s="53"/>
      <c r="F8" s="54">
        <v>3246</v>
      </c>
      <c r="G8" s="53"/>
      <c r="H8" s="53"/>
      <c r="I8" s="128"/>
      <c r="J8" s="240"/>
      <c r="K8" s="193">
        <f>SUM(D8:J8)</f>
        <v>5946</v>
      </c>
      <c r="L8" s="148">
        <v>5946</v>
      </c>
      <c r="M8" s="138"/>
      <c r="N8" s="138">
        <v>893</v>
      </c>
      <c r="O8" s="138">
        <f>K8+N8</f>
        <v>6839</v>
      </c>
      <c r="P8" s="145">
        <v>4719</v>
      </c>
      <c r="Q8" s="1">
        <v>3490</v>
      </c>
    </row>
    <row r="9" spans="1:19" x14ac:dyDescent="0.25">
      <c r="A9" s="5"/>
      <c r="B9" s="17" t="s">
        <v>14</v>
      </c>
      <c r="C9" s="18"/>
      <c r="D9" s="55">
        <v>3500</v>
      </c>
      <c r="E9" s="55"/>
      <c r="F9" s="55"/>
      <c r="G9" s="55"/>
      <c r="H9" s="55"/>
      <c r="I9" s="128"/>
      <c r="J9" s="240"/>
      <c r="K9" s="193">
        <f>SUM(D9:J9)</f>
        <v>3500</v>
      </c>
      <c r="L9" s="148">
        <v>3500</v>
      </c>
      <c r="M9" s="138"/>
      <c r="N9" s="138"/>
      <c r="O9" s="138">
        <f>K9+N9</f>
        <v>3500</v>
      </c>
      <c r="P9" s="145">
        <v>3233</v>
      </c>
      <c r="Q9" s="1">
        <v>5776</v>
      </c>
    </row>
    <row r="10" spans="1:19" x14ac:dyDescent="0.25">
      <c r="A10" s="5"/>
      <c r="B10" s="17" t="s">
        <v>16</v>
      </c>
      <c r="C10" s="18"/>
      <c r="D10" s="54"/>
      <c r="E10" s="54"/>
      <c r="F10" s="54"/>
      <c r="G10" s="54"/>
      <c r="H10" s="54"/>
      <c r="I10" s="127"/>
      <c r="J10" s="208"/>
      <c r="K10" s="193">
        <f t="shared" ref="K10:K33" si="2">SUM(D10:I10)</f>
        <v>0</v>
      </c>
      <c r="L10" s="147"/>
      <c r="M10" s="138"/>
      <c r="N10" s="138">
        <v>584</v>
      </c>
      <c r="O10" s="138">
        <f>K10+N10</f>
        <v>584</v>
      </c>
      <c r="P10" s="165"/>
    </row>
    <row r="11" spans="1:19" x14ac:dyDescent="0.25">
      <c r="A11" s="5"/>
      <c r="B11" s="17" t="s">
        <v>19</v>
      </c>
      <c r="C11" s="18"/>
      <c r="D11" s="53"/>
      <c r="E11" s="53"/>
      <c r="F11" s="53"/>
      <c r="G11" s="53"/>
      <c r="H11" s="53"/>
      <c r="I11" s="128"/>
      <c r="J11" s="240"/>
      <c r="K11" s="193">
        <f t="shared" si="2"/>
        <v>0</v>
      </c>
      <c r="L11" s="148"/>
      <c r="M11" s="138"/>
      <c r="N11" s="138"/>
      <c r="O11" s="138"/>
      <c r="P11" s="145"/>
    </row>
    <row r="12" spans="1:19" ht="25.5" x14ac:dyDescent="0.25">
      <c r="A12" s="5"/>
      <c r="B12" s="19" t="s">
        <v>21</v>
      </c>
      <c r="C12" s="18"/>
      <c r="D12" s="53"/>
      <c r="E12" s="53"/>
      <c r="F12" s="53"/>
      <c r="G12" s="53"/>
      <c r="H12" s="53"/>
      <c r="I12" s="128"/>
      <c r="J12" s="240"/>
      <c r="K12" s="193">
        <f t="shared" si="2"/>
        <v>0</v>
      </c>
      <c r="L12" s="148"/>
      <c r="M12" s="138"/>
      <c r="N12" s="138"/>
      <c r="O12" s="138"/>
      <c r="P12" s="145"/>
    </row>
    <row r="13" spans="1:19" x14ac:dyDescent="0.25">
      <c r="A13" s="5"/>
      <c r="B13" s="19" t="s">
        <v>25</v>
      </c>
      <c r="C13" s="18"/>
      <c r="D13" s="54"/>
      <c r="E13" s="54"/>
      <c r="F13" s="54"/>
      <c r="G13" s="54"/>
      <c r="H13" s="54"/>
      <c r="I13" s="127"/>
      <c r="J13" s="208"/>
      <c r="K13" s="193">
        <f t="shared" si="2"/>
        <v>0</v>
      </c>
      <c r="L13" s="147"/>
      <c r="M13" s="138"/>
      <c r="N13" s="138"/>
      <c r="O13" s="138"/>
      <c r="P13" s="145"/>
    </row>
    <row r="14" spans="1:19" ht="25.5" x14ac:dyDescent="0.25">
      <c r="A14" s="5"/>
      <c r="B14" s="19" t="s">
        <v>135</v>
      </c>
      <c r="C14" s="18"/>
      <c r="D14" s="52"/>
      <c r="E14" s="52"/>
      <c r="F14" s="52"/>
      <c r="G14" s="52"/>
      <c r="H14" s="52"/>
      <c r="I14" s="186"/>
      <c r="J14" s="241"/>
      <c r="K14" s="193">
        <f t="shared" si="2"/>
        <v>0</v>
      </c>
      <c r="L14" s="152"/>
      <c r="M14" s="138"/>
      <c r="N14" s="138"/>
      <c r="O14" s="138"/>
      <c r="P14" s="145"/>
    </row>
    <row r="15" spans="1:19" s="98" customFormat="1" ht="25.5" x14ac:dyDescent="0.25">
      <c r="A15" s="6" t="s">
        <v>17</v>
      </c>
      <c r="B15" s="20" t="s">
        <v>28</v>
      </c>
      <c r="C15" s="42" t="s">
        <v>29</v>
      </c>
      <c r="D15" s="97">
        <f t="shared" ref="D15:J15" si="3">D16+D17+D18+D19+D20+D21+D22</f>
        <v>19556</v>
      </c>
      <c r="E15" s="97">
        <f t="shared" si="3"/>
        <v>0</v>
      </c>
      <c r="F15" s="97">
        <f t="shared" si="3"/>
        <v>0</v>
      </c>
      <c r="G15" s="97">
        <f t="shared" si="3"/>
        <v>0</v>
      </c>
      <c r="H15" s="97">
        <f t="shared" si="3"/>
        <v>0</v>
      </c>
      <c r="I15" s="97">
        <f t="shared" si="3"/>
        <v>0</v>
      </c>
      <c r="J15" s="97">
        <f t="shared" si="3"/>
        <v>6996</v>
      </c>
      <c r="K15" s="194">
        <f>SUM(D15:J15)</f>
        <v>26552</v>
      </c>
      <c r="L15" s="194">
        <f>SUM(E15:K15)</f>
        <v>33548</v>
      </c>
      <c r="M15" s="194">
        <f>SUM(F15:L15)</f>
        <v>67096</v>
      </c>
      <c r="N15" s="194">
        <f>N16+N17+N18+N19+N20+N21+N22</f>
        <v>32</v>
      </c>
      <c r="O15" s="159">
        <f>K15+N15</f>
        <v>26584</v>
      </c>
      <c r="P15" s="252">
        <f>P16+P17+P18+P19+P20+P21+P22</f>
        <v>17577</v>
      </c>
      <c r="Q15" s="98">
        <v>17693</v>
      </c>
      <c r="R15" s="98">
        <v>19556</v>
      </c>
    </row>
    <row r="16" spans="1:19" x14ac:dyDescent="0.25">
      <c r="A16" s="6"/>
      <c r="B16" s="21" t="s">
        <v>30</v>
      </c>
      <c r="C16" s="22"/>
      <c r="D16" s="54">
        <v>19191</v>
      </c>
      <c r="E16" s="54"/>
      <c r="F16" s="54"/>
      <c r="G16" s="54"/>
      <c r="H16" s="54"/>
      <c r="I16" s="127"/>
      <c r="J16" s="208">
        <v>5127</v>
      </c>
      <c r="K16" s="193">
        <f>SUM(D16:J16)</f>
        <v>24318</v>
      </c>
      <c r="L16" s="147">
        <v>19191</v>
      </c>
      <c r="M16" s="138"/>
      <c r="N16" s="138">
        <v>18</v>
      </c>
      <c r="O16" s="138">
        <f>K16+N16</f>
        <v>24336</v>
      </c>
      <c r="P16" s="145">
        <v>16963</v>
      </c>
      <c r="Q16" s="1">
        <v>17065</v>
      </c>
      <c r="R16" s="1">
        <v>17283</v>
      </c>
    </row>
    <row r="17" spans="1:18" x14ac:dyDescent="0.25">
      <c r="A17" s="6"/>
      <c r="B17" s="21" t="s">
        <v>31</v>
      </c>
      <c r="C17" s="22"/>
      <c r="D17" s="54"/>
      <c r="E17" s="54"/>
      <c r="F17" s="54"/>
      <c r="G17" s="54"/>
      <c r="H17" s="54"/>
      <c r="I17" s="127"/>
      <c r="J17" s="208"/>
      <c r="K17" s="193">
        <f t="shared" si="2"/>
        <v>0</v>
      </c>
      <c r="L17" s="147"/>
      <c r="M17" s="138"/>
      <c r="N17" s="138"/>
      <c r="O17" s="138"/>
      <c r="P17" s="145"/>
    </row>
    <row r="18" spans="1:18" x14ac:dyDescent="0.25">
      <c r="A18" s="6"/>
      <c r="B18" s="21" t="s">
        <v>32</v>
      </c>
      <c r="C18" s="22"/>
      <c r="D18" s="54"/>
      <c r="E18" s="54"/>
      <c r="F18" s="54"/>
      <c r="G18" s="54"/>
      <c r="H18" s="54"/>
      <c r="I18" s="127"/>
      <c r="J18" s="208"/>
      <c r="K18" s="193">
        <f t="shared" si="2"/>
        <v>0</v>
      </c>
      <c r="L18" s="147"/>
      <c r="M18" s="138"/>
      <c r="N18" s="138"/>
      <c r="O18" s="138"/>
      <c r="P18" s="145"/>
    </row>
    <row r="19" spans="1:18" x14ac:dyDescent="0.25">
      <c r="A19" s="6"/>
      <c r="B19" s="21" t="s">
        <v>33</v>
      </c>
      <c r="C19" s="22"/>
      <c r="D19" s="54"/>
      <c r="E19" s="54"/>
      <c r="F19" s="54"/>
      <c r="G19" s="54"/>
      <c r="H19" s="54"/>
      <c r="I19" s="127"/>
      <c r="J19" s="208"/>
      <c r="K19" s="193">
        <f t="shared" si="2"/>
        <v>0</v>
      </c>
      <c r="L19" s="147"/>
      <c r="M19" s="138"/>
      <c r="N19" s="138"/>
      <c r="O19" s="138"/>
      <c r="P19" s="145"/>
    </row>
    <row r="20" spans="1:18" x14ac:dyDescent="0.25">
      <c r="A20" s="6"/>
      <c r="B20" s="21" t="s">
        <v>34</v>
      </c>
      <c r="C20" s="22"/>
      <c r="D20" s="54"/>
      <c r="E20" s="54"/>
      <c r="F20" s="54"/>
      <c r="G20" s="54"/>
      <c r="H20" s="54"/>
      <c r="I20" s="127"/>
      <c r="J20" s="208"/>
      <c r="K20" s="193">
        <f>SUM(D20:J20)</f>
        <v>0</v>
      </c>
      <c r="L20" s="147">
        <v>365</v>
      </c>
      <c r="M20" s="138"/>
      <c r="N20" s="138"/>
      <c r="O20" s="138"/>
      <c r="P20" s="145"/>
    </row>
    <row r="21" spans="1:18" x14ac:dyDescent="0.25">
      <c r="A21" s="6"/>
      <c r="B21" s="21" t="s">
        <v>35</v>
      </c>
      <c r="C21" s="22"/>
      <c r="D21" s="54"/>
      <c r="E21" s="54"/>
      <c r="F21" s="54"/>
      <c r="G21" s="54"/>
      <c r="H21" s="54"/>
      <c r="I21" s="127"/>
      <c r="J21" s="208"/>
      <c r="K21" s="193">
        <f t="shared" si="2"/>
        <v>0</v>
      </c>
      <c r="L21" s="147"/>
      <c r="M21" s="138"/>
      <c r="N21" s="138"/>
      <c r="O21" s="138"/>
      <c r="P21" s="145"/>
    </row>
    <row r="22" spans="1:18" x14ac:dyDescent="0.25">
      <c r="A22" s="6"/>
      <c r="B22" s="21" t="s">
        <v>36</v>
      </c>
      <c r="C22" s="22"/>
      <c r="D22" s="54">
        <v>365</v>
      </c>
      <c r="E22" s="54"/>
      <c r="F22" s="54"/>
      <c r="G22" s="54"/>
      <c r="H22" s="54"/>
      <c r="I22" s="127"/>
      <c r="J22" s="208">
        <v>1869</v>
      </c>
      <c r="K22" s="193">
        <f>SUM(D22:J22)</f>
        <v>2234</v>
      </c>
      <c r="L22" s="147"/>
      <c r="M22" s="138"/>
      <c r="N22" s="138">
        <v>14</v>
      </c>
      <c r="O22" s="138">
        <f>K22+N22</f>
        <v>2248</v>
      </c>
      <c r="P22" s="145">
        <v>614</v>
      </c>
      <c r="Q22" s="1">
        <v>628</v>
      </c>
      <c r="R22" s="1">
        <v>2163</v>
      </c>
    </row>
    <row r="23" spans="1:18" x14ac:dyDescent="0.25">
      <c r="A23" s="6" t="s">
        <v>20</v>
      </c>
      <c r="B23" s="20" t="s">
        <v>37</v>
      </c>
      <c r="C23" s="23" t="s">
        <v>38</v>
      </c>
      <c r="D23" s="53">
        <f>D24+D25+D26+D28+D29+D30+D31+D32</f>
        <v>1450</v>
      </c>
      <c r="E23" s="53">
        <f>E24+E25+E26+E28+E29+E30+E31+E32</f>
        <v>0</v>
      </c>
      <c r="F23" s="53">
        <f>F24+F25+F26+F28+F29+F30+F31+F32</f>
        <v>0</v>
      </c>
      <c r="G23" s="53">
        <f>G24+G25+G26+G28+G29+G30+G31+G32+G27</f>
        <v>0</v>
      </c>
      <c r="H23" s="53">
        <f>H24+H25+H26+H28+H29+H30+H31+H32</f>
        <v>27</v>
      </c>
      <c r="I23" s="53">
        <f>I24+I25+I26+I28+I29+I30+I31+I32</f>
        <v>0</v>
      </c>
      <c r="J23" s="53">
        <f>J24+J25+J26+J28+J27+J29+J30+J31+J32</f>
        <v>370</v>
      </c>
      <c r="K23" s="194">
        <f>SUM(D23:J23)</f>
        <v>1847</v>
      </c>
      <c r="L23" s="159">
        <f>L24+L25+L26+L28+L29+L30+L31+L32+L27</f>
        <v>1450</v>
      </c>
      <c r="M23" s="159" t="e">
        <f>M24+M25+M26+M28+M29+M30+M31+M32+M27</f>
        <v>#VALUE!</v>
      </c>
      <c r="N23" s="159">
        <f>N24+N25+N26+N27+N28+N29+N30+N31+N32</f>
        <v>438</v>
      </c>
      <c r="O23" s="159">
        <f>K23+N23</f>
        <v>2285</v>
      </c>
      <c r="P23" s="252">
        <f>P24+P25+P26+P28+P29+P30+P31+P32+P27</f>
        <v>1475</v>
      </c>
    </row>
    <row r="24" spans="1:18" x14ac:dyDescent="0.25">
      <c r="A24" s="7"/>
      <c r="B24" s="21" t="s">
        <v>39</v>
      </c>
      <c r="C24" s="22"/>
      <c r="D24" s="54"/>
      <c r="E24" s="54"/>
      <c r="F24" s="54"/>
      <c r="G24" s="54"/>
      <c r="H24" s="54"/>
      <c r="I24" s="127"/>
      <c r="J24" s="208"/>
      <c r="K24" s="193">
        <f t="shared" si="2"/>
        <v>0</v>
      </c>
      <c r="L24" s="147"/>
      <c r="M24" s="138"/>
      <c r="N24" s="138"/>
      <c r="O24" s="138"/>
      <c r="P24" s="145"/>
    </row>
    <row r="25" spans="1:18" x14ac:dyDescent="0.25">
      <c r="A25" s="7"/>
      <c r="B25" s="21" t="s">
        <v>40</v>
      </c>
      <c r="C25" s="22"/>
      <c r="D25" s="54"/>
      <c r="E25" s="54"/>
      <c r="F25" s="54"/>
      <c r="G25" s="54"/>
      <c r="H25" s="54"/>
      <c r="I25" s="127"/>
      <c r="J25" s="208"/>
      <c r="K25" s="193">
        <f t="shared" si="2"/>
        <v>0</v>
      </c>
      <c r="L25" s="147"/>
      <c r="M25" s="138" t="s">
        <v>155</v>
      </c>
      <c r="N25" s="138"/>
      <c r="O25" s="138"/>
      <c r="P25" s="145"/>
    </row>
    <row r="26" spans="1:18" x14ac:dyDescent="0.25">
      <c r="A26" s="7"/>
      <c r="B26" s="21" t="s">
        <v>41</v>
      </c>
      <c r="C26" s="22"/>
      <c r="D26" s="54">
        <v>1100</v>
      </c>
      <c r="E26" s="54"/>
      <c r="F26" s="54"/>
      <c r="G26" s="54">
        <v>-200</v>
      </c>
      <c r="H26" s="54">
        <v>27</v>
      </c>
      <c r="I26" s="127"/>
      <c r="J26" s="208">
        <v>240</v>
      </c>
      <c r="K26" s="193">
        <f>SUM(D26:J26)</f>
        <v>1167</v>
      </c>
      <c r="L26" s="147">
        <v>900</v>
      </c>
      <c r="M26" s="138" t="s">
        <v>156</v>
      </c>
      <c r="N26" s="138">
        <v>363</v>
      </c>
      <c r="O26" s="138">
        <f>K26+N26</f>
        <v>1530</v>
      </c>
      <c r="P26" s="145">
        <v>869</v>
      </c>
      <c r="Q26" s="1">
        <v>1233</v>
      </c>
      <c r="R26" s="1">
        <v>870</v>
      </c>
    </row>
    <row r="27" spans="1:18" x14ac:dyDescent="0.25">
      <c r="A27" s="7"/>
      <c r="B27" s="21" t="s">
        <v>173</v>
      </c>
      <c r="C27" s="22"/>
      <c r="D27" s="54"/>
      <c r="E27" s="54"/>
      <c r="F27" s="54"/>
      <c r="G27" s="54">
        <v>419</v>
      </c>
      <c r="H27" s="54"/>
      <c r="I27" s="127"/>
      <c r="J27" s="208">
        <v>74</v>
      </c>
      <c r="K27" s="193">
        <f>SUM(D27:J27)</f>
        <v>493</v>
      </c>
      <c r="L27" s="147">
        <v>419</v>
      </c>
      <c r="M27" s="138"/>
      <c r="N27" s="138">
        <v>75</v>
      </c>
      <c r="O27" s="138">
        <f>K27+N27</f>
        <v>568</v>
      </c>
      <c r="P27" s="145">
        <v>419</v>
      </c>
      <c r="Q27" s="1">
        <v>493</v>
      </c>
      <c r="R27" s="1">
        <v>419</v>
      </c>
    </row>
    <row r="28" spans="1:18" x14ac:dyDescent="0.25">
      <c r="A28" s="7"/>
      <c r="B28" s="21" t="s">
        <v>42</v>
      </c>
      <c r="C28" s="22"/>
      <c r="D28" s="54"/>
      <c r="E28" s="54"/>
      <c r="F28" s="54"/>
      <c r="G28" s="54"/>
      <c r="H28" s="54"/>
      <c r="I28" s="127"/>
      <c r="J28" s="208"/>
      <c r="K28" s="193">
        <f t="shared" si="2"/>
        <v>0</v>
      </c>
      <c r="L28" s="147"/>
      <c r="M28" s="138">
        <v>26</v>
      </c>
      <c r="N28" s="138"/>
      <c r="O28" s="138"/>
      <c r="P28" s="145"/>
    </row>
    <row r="29" spans="1:18" x14ac:dyDescent="0.25">
      <c r="A29" s="7"/>
      <c r="B29" s="21" t="s">
        <v>43</v>
      </c>
      <c r="C29" s="22"/>
      <c r="D29" s="54">
        <v>30</v>
      </c>
      <c r="E29" s="54"/>
      <c r="F29" s="54"/>
      <c r="G29" s="54">
        <v>-30</v>
      </c>
      <c r="H29" s="54"/>
      <c r="I29" s="127"/>
      <c r="J29" s="208"/>
      <c r="K29" s="193">
        <f t="shared" si="2"/>
        <v>0</v>
      </c>
      <c r="L29" s="147">
        <v>0</v>
      </c>
      <c r="M29" s="138">
        <v>27</v>
      </c>
      <c r="N29" s="138"/>
      <c r="O29" s="138"/>
      <c r="P29" s="145"/>
    </row>
    <row r="30" spans="1:18" x14ac:dyDescent="0.25">
      <c r="A30" s="7"/>
      <c r="B30" s="21" t="s">
        <v>44</v>
      </c>
      <c r="C30" s="22"/>
      <c r="D30" s="54"/>
      <c r="E30" s="54"/>
      <c r="F30" s="54"/>
      <c r="G30" s="54"/>
      <c r="H30" s="54"/>
      <c r="I30" s="127"/>
      <c r="J30" s="208"/>
      <c r="K30" s="193">
        <f t="shared" si="2"/>
        <v>0</v>
      </c>
      <c r="L30" s="147"/>
      <c r="M30" s="138">
        <v>43</v>
      </c>
      <c r="N30" s="138"/>
      <c r="O30" s="138"/>
      <c r="P30" s="145"/>
    </row>
    <row r="31" spans="1:18" x14ac:dyDescent="0.25">
      <c r="A31" s="7"/>
      <c r="B31" s="21" t="s">
        <v>45</v>
      </c>
      <c r="C31" s="22"/>
      <c r="D31" s="54">
        <v>100</v>
      </c>
      <c r="E31" s="54"/>
      <c r="F31" s="54"/>
      <c r="G31" s="54"/>
      <c r="H31" s="54"/>
      <c r="I31" s="127"/>
      <c r="J31" s="208">
        <v>19</v>
      </c>
      <c r="K31" s="193">
        <f>SUM(D31:J31)</f>
        <v>119</v>
      </c>
      <c r="L31" s="147">
        <v>100</v>
      </c>
      <c r="M31" s="143">
        <v>65.66</v>
      </c>
      <c r="N31" s="143"/>
      <c r="O31" s="138">
        <f>K31+N31</f>
        <v>119</v>
      </c>
      <c r="P31" s="145">
        <v>119</v>
      </c>
      <c r="Q31" s="1">
        <v>119</v>
      </c>
      <c r="R31" s="1">
        <v>119</v>
      </c>
    </row>
    <row r="32" spans="1:18" x14ac:dyDescent="0.25">
      <c r="A32" s="7"/>
      <c r="B32" s="21" t="s">
        <v>141</v>
      </c>
      <c r="C32" s="23" t="s">
        <v>48</v>
      </c>
      <c r="D32" s="54">
        <v>220</v>
      </c>
      <c r="E32" s="54"/>
      <c r="F32" s="54"/>
      <c r="G32" s="54">
        <v>-189</v>
      </c>
      <c r="H32" s="54"/>
      <c r="I32" s="127"/>
      <c r="J32" s="208">
        <v>37</v>
      </c>
      <c r="K32" s="193">
        <f>SUM(D32:J32)</f>
        <v>68</v>
      </c>
      <c r="L32" s="147">
        <v>31</v>
      </c>
      <c r="M32" s="138" t="s">
        <v>157</v>
      </c>
      <c r="N32" s="138"/>
      <c r="O32" s="138">
        <f>K32+N32</f>
        <v>68</v>
      </c>
      <c r="P32" s="145">
        <v>68</v>
      </c>
      <c r="Q32" s="1">
        <v>68</v>
      </c>
      <c r="R32" s="1">
        <v>69</v>
      </c>
    </row>
    <row r="33" spans="1:19" ht="15.75" thickBot="1" x14ac:dyDescent="0.3">
      <c r="A33" s="6" t="s">
        <v>46</v>
      </c>
      <c r="B33" s="20" t="s">
        <v>47</v>
      </c>
      <c r="C33" s="15" t="s">
        <v>50</v>
      </c>
      <c r="D33" s="117"/>
      <c r="E33" s="117"/>
      <c r="F33" s="117"/>
      <c r="G33" s="117"/>
      <c r="H33" s="117"/>
      <c r="I33" s="187"/>
      <c r="J33" s="242"/>
      <c r="K33" s="194">
        <f t="shared" si="2"/>
        <v>0</v>
      </c>
      <c r="L33" s="159">
        <f>SUM(E33:K33)</f>
        <v>0</v>
      </c>
      <c r="M33" s="159">
        <f>SUM(F33:L33)</f>
        <v>0</v>
      </c>
      <c r="N33" s="159"/>
      <c r="O33" s="159"/>
      <c r="P33" s="159">
        <f>SUM(G33:M33)</f>
        <v>0</v>
      </c>
    </row>
    <row r="34" spans="1:19" ht="26.25" thickBot="1" x14ac:dyDescent="0.3">
      <c r="A34" s="8" t="s">
        <v>22</v>
      </c>
      <c r="B34" s="24" t="s">
        <v>49</v>
      </c>
      <c r="C34" s="25"/>
      <c r="D34" s="54">
        <v>12847</v>
      </c>
      <c r="E34" s="54"/>
      <c r="F34" s="54">
        <v>4584</v>
      </c>
      <c r="G34" s="54"/>
      <c r="H34" s="54"/>
      <c r="I34" s="127"/>
      <c r="J34" s="208"/>
      <c r="K34" s="193">
        <f>SUM(D34:J34)</f>
        <v>17431</v>
      </c>
      <c r="L34" s="160">
        <v>17431</v>
      </c>
      <c r="M34" s="160">
        <f>SUM(F34:L34)</f>
        <v>39446</v>
      </c>
      <c r="N34" s="160"/>
      <c r="O34" s="160">
        <f>K34+N34</f>
        <v>17431</v>
      </c>
      <c r="P34" s="160">
        <v>17431</v>
      </c>
      <c r="Q34" s="1">
        <v>17431</v>
      </c>
      <c r="R34" s="1">
        <v>17431</v>
      </c>
    </row>
    <row r="35" spans="1:19" ht="15.75" thickBot="1" x14ac:dyDescent="0.3">
      <c r="A35" s="77" t="s">
        <v>51</v>
      </c>
      <c r="B35" s="78" t="s">
        <v>142</v>
      </c>
      <c r="C35" s="79"/>
      <c r="D35" s="80">
        <f>D36+D37+D38+D39+D40+D41+D42</f>
        <v>47219</v>
      </c>
      <c r="E35" s="80">
        <f t="shared" ref="E35:O35" si="4">E36+E37+E38+E39+E40+E41+E42</f>
        <v>1661</v>
      </c>
      <c r="F35" s="80">
        <f t="shared" si="4"/>
        <v>8135</v>
      </c>
      <c r="G35" s="80">
        <f t="shared" si="4"/>
        <v>1374</v>
      </c>
      <c r="H35" s="80">
        <f t="shared" si="4"/>
        <v>-5299</v>
      </c>
      <c r="I35" s="80">
        <f t="shared" si="4"/>
        <v>0</v>
      </c>
      <c r="J35" s="80">
        <f t="shared" si="4"/>
        <v>7804</v>
      </c>
      <c r="K35" s="195">
        <f t="shared" si="4"/>
        <v>60894</v>
      </c>
      <c r="L35" s="195">
        <f t="shared" si="4"/>
        <v>58389</v>
      </c>
      <c r="M35" s="195" t="e">
        <f t="shared" si="4"/>
        <v>#VALUE!</v>
      </c>
      <c r="N35" s="195">
        <f t="shared" si="4"/>
        <v>2496</v>
      </c>
      <c r="O35" s="195">
        <f t="shared" si="4"/>
        <v>63390</v>
      </c>
      <c r="P35" s="161">
        <f>P36+P37+P38+P39+P40+P41+P42</f>
        <v>29387</v>
      </c>
    </row>
    <row r="36" spans="1:19" x14ac:dyDescent="0.25">
      <c r="A36" s="4" t="s">
        <v>26</v>
      </c>
      <c r="B36" s="26" t="s">
        <v>10</v>
      </c>
      <c r="C36" s="374" t="s">
        <v>11</v>
      </c>
      <c r="D36" s="54">
        <v>4720</v>
      </c>
      <c r="E36" s="54"/>
      <c r="F36" s="54">
        <v>2860</v>
      </c>
      <c r="G36" s="54"/>
      <c r="H36" s="54">
        <v>49</v>
      </c>
      <c r="I36" s="127"/>
      <c r="J36" s="208">
        <v>468</v>
      </c>
      <c r="K36" s="160">
        <f t="shared" ref="K36:K41" si="5">SUM(D36:J36)</f>
        <v>8097</v>
      </c>
      <c r="L36" s="147">
        <v>7580</v>
      </c>
      <c r="M36" s="138" t="s">
        <v>158</v>
      </c>
      <c r="N36" s="138">
        <v>2402</v>
      </c>
      <c r="O36" s="138">
        <f t="shared" ref="O36:O41" si="6">K36+N36</f>
        <v>10499</v>
      </c>
      <c r="P36" s="145">
        <v>8095</v>
      </c>
      <c r="Q36" s="1">
        <v>8955</v>
      </c>
      <c r="R36" s="1">
        <v>7629</v>
      </c>
    </row>
    <row r="37" spans="1:19" ht="15.75" thickBot="1" x14ac:dyDescent="0.3">
      <c r="A37" s="5">
        <v>9</v>
      </c>
      <c r="B37" s="27" t="s">
        <v>13</v>
      </c>
      <c r="C37" s="375"/>
      <c r="D37" s="54">
        <v>1300</v>
      </c>
      <c r="E37" s="54"/>
      <c r="F37" s="54">
        <v>386</v>
      </c>
      <c r="G37" s="54"/>
      <c r="H37" s="54"/>
      <c r="I37" s="127"/>
      <c r="J37" s="208"/>
      <c r="K37" s="193">
        <f t="shared" si="5"/>
        <v>1686</v>
      </c>
      <c r="L37" s="147">
        <v>1686</v>
      </c>
      <c r="M37" s="138">
        <v>46</v>
      </c>
      <c r="N37" s="138">
        <v>245</v>
      </c>
      <c r="O37" s="138">
        <f t="shared" si="6"/>
        <v>1931</v>
      </c>
      <c r="P37" s="145">
        <v>1336</v>
      </c>
      <c r="Q37" s="1">
        <v>1654</v>
      </c>
      <c r="R37" s="1">
        <v>1686</v>
      </c>
    </row>
    <row r="38" spans="1:19" ht="15.75" thickBot="1" x14ac:dyDescent="0.3">
      <c r="A38" s="4" t="s">
        <v>87</v>
      </c>
      <c r="B38" s="27" t="s">
        <v>15</v>
      </c>
      <c r="C38" s="375"/>
      <c r="D38" s="54">
        <v>34514</v>
      </c>
      <c r="E38" s="54"/>
      <c r="F38" s="54">
        <v>5511</v>
      </c>
      <c r="G38" s="54"/>
      <c r="H38" s="54">
        <v>-4496</v>
      </c>
      <c r="I38" s="127"/>
      <c r="J38" s="208">
        <v>731</v>
      </c>
      <c r="K38" s="160">
        <f t="shared" si="5"/>
        <v>36260</v>
      </c>
      <c r="L38" s="147">
        <v>40025</v>
      </c>
      <c r="M38" s="138"/>
      <c r="N38" s="138"/>
      <c r="O38" s="138">
        <f t="shared" si="6"/>
        <v>36260</v>
      </c>
      <c r="P38" s="145">
        <v>17368</v>
      </c>
      <c r="Q38" s="10">
        <v>26697</v>
      </c>
      <c r="R38" s="1">
        <v>35877</v>
      </c>
    </row>
    <row r="39" spans="1:19" x14ac:dyDescent="0.25">
      <c r="A39" s="4" t="s">
        <v>88</v>
      </c>
      <c r="B39" s="27" t="s">
        <v>18</v>
      </c>
      <c r="C39" s="375"/>
      <c r="D39" s="54">
        <v>0</v>
      </c>
      <c r="E39" s="54"/>
      <c r="F39" s="54">
        <v>1135</v>
      </c>
      <c r="G39" s="54"/>
      <c r="H39" s="54"/>
      <c r="I39" s="127"/>
      <c r="J39" s="208"/>
      <c r="K39" s="160">
        <f t="shared" si="5"/>
        <v>1135</v>
      </c>
      <c r="L39" s="147">
        <v>1135</v>
      </c>
      <c r="M39" s="138"/>
      <c r="N39" s="138">
        <v>295</v>
      </c>
      <c r="O39" s="138">
        <f t="shared" si="6"/>
        <v>1430</v>
      </c>
      <c r="P39" s="145">
        <v>954</v>
      </c>
      <c r="Q39" s="1">
        <v>1135</v>
      </c>
      <c r="R39" s="1">
        <v>1168</v>
      </c>
      <c r="S39" s="1">
        <v>122</v>
      </c>
    </row>
    <row r="40" spans="1:19" ht="15.75" thickBot="1" x14ac:dyDescent="0.3">
      <c r="A40" s="5" t="s">
        <v>91</v>
      </c>
      <c r="B40" s="27" t="s">
        <v>151</v>
      </c>
      <c r="C40" s="376"/>
      <c r="D40" s="54">
        <v>3685</v>
      </c>
      <c r="E40" s="54"/>
      <c r="F40" s="54"/>
      <c r="G40" s="54">
        <v>486</v>
      </c>
      <c r="H40" s="54">
        <v>-60</v>
      </c>
      <c r="I40" s="127"/>
      <c r="J40" s="208">
        <v>76</v>
      </c>
      <c r="K40" s="160">
        <f t="shared" si="5"/>
        <v>4187</v>
      </c>
      <c r="L40" s="147">
        <v>4171</v>
      </c>
      <c r="M40" s="138"/>
      <c r="N40" s="138"/>
      <c r="O40" s="138">
        <f t="shared" si="6"/>
        <v>4187</v>
      </c>
      <c r="P40" s="145">
        <v>1634</v>
      </c>
      <c r="Q40" s="1">
        <v>2096</v>
      </c>
      <c r="R40" s="1">
        <v>4111</v>
      </c>
    </row>
    <row r="41" spans="1:19" ht="15.75" thickBot="1" x14ac:dyDescent="0.3">
      <c r="A41" s="4" t="s">
        <v>92</v>
      </c>
      <c r="B41" s="27" t="s">
        <v>23</v>
      </c>
      <c r="C41" s="352" t="s">
        <v>24</v>
      </c>
      <c r="D41" s="54">
        <v>3000</v>
      </c>
      <c r="E41" s="54">
        <v>1661</v>
      </c>
      <c r="F41" s="54">
        <v>-1757</v>
      </c>
      <c r="G41" s="54">
        <v>888</v>
      </c>
      <c r="H41" s="54">
        <v>-792</v>
      </c>
      <c r="I41" s="127"/>
      <c r="J41" s="208">
        <v>6529</v>
      </c>
      <c r="K41" s="160">
        <f t="shared" si="5"/>
        <v>9529</v>
      </c>
      <c r="L41" s="147">
        <v>3792</v>
      </c>
      <c r="M41" s="138"/>
      <c r="N41" s="138">
        <v>-446</v>
      </c>
      <c r="O41" s="138">
        <f t="shared" si="6"/>
        <v>9083</v>
      </c>
      <c r="P41" s="145"/>
      <c r="R41" s="1">
        <v>3279</v>
      </c>
    </row>
    <row r="42" spans="1:19" x14ac:dyDescent="0.25">
      <c r="A42" s="4" t="s">
        <v>93</v>
      </c>
      <c r="B42" s="27" t="s">
        <v>27</v>
      </c>
      <c r="C42" s="350"/>
      <c r="D42" s="69"/>
      <c r="E42" s="69"/>
      <c r="F42" s="69"/>
      <c r="G42" s="69"/>
      <c r="H42" s="69"/>
      <c r="I42" s="188"/>
      <c r="J42" s="243"/>
      <c r="K42" s="160">
        <f>SUM(D42:I42)</f>
        <v>0</v>
      </c>
      <c r="L42" s="147"/>
      <c r="M42" s="138"/>
      <c r="N42" s="138"/>
      <c r="O42" s="138"/>
      <c r="P42" s="145"/>
    </row>
    <row r="43" spans="1:19" ht="15.75" thickBot="1" x14ac:dyDescent="0.3">
      <c r="A43" s="83" t="s">
        <v>89</v>
      </c>
      <c r="B43" s="84" t="s">
        <v>90</v>
      </c>
      <c r="C43" s="85"/>
      <c r="D43" s="118">
        <f t="shared" ref="D43:O43" si="7">D3-D35</f>
        <v>20359</v>
      </c>
      <c r="E43" s="118">
        <f t="shared" si="7"/>
        <v>20000</v>
      </c>
      <c r="F43" s="118">
        <f t="shared" si="7"/>
        <v>-20039</v>
      </c>
      <c r="G43" s="118">
        <f t="shared" si="7"/>
        <v>-1254</v>
      </c>
      <c r="H43" s="118">
        <f t="shared" si="7"/>
        <v>5471</v>
      </c>
      <c r="I43" s="118">
        <f t="shared" si="7"/>
        <v>0</v>
      </c>
      <c r="J43" s="118">
        <f t="shared" si="7"/>
        <v>180</v>
      </c>
      <c r="K43" s="162">
        <f t="shared" si="7"/>
        <v>24717</v>
      </c>
      <c r="L43" s="162">
        <f t="shared" si="7"/>
        <v>33058</v>
      </c>
      <c r="M43" s="162" t="e">
        <f t="shared" si="7"/>
        <v>#VALUE!</v>
      </c>
      <c r="N43" s="162">
        <f t="shared" si="7"/>
        <v>0</v>
      </c>
      <c r="O43" s="162">
        <f t="shared" si="7"/>
        <v>24717</v>
      </c>
      <c r="P43" s="162">
        <f>P3-P35</f>
        <v>38005</v>
      </c>
    </row>
    <row r="44" spans="1:19" ht="15.75" thickBot="1" x14ac:dyDescent="0.3">
      <c r="A44" s="75" t="s">
        <v>62</v>
      </c>
      <c r="B44" s="72" t="s">
        <v>143</v>
      </c>
      <c r="C44" s="73"/>
      <c r="D44" s="74">
        <f>D45+D54+D57+D58</f>
        <v>0</v>
      </c>
      <c r="E44" s="74">
        <f t="shared" ref="E44:P44" si="8">E45+E54+E57+E58</f>
        <v>0</v>
      </c>
      <c r="F44" s="74">
        <f>F45+F54+F57+F58</f>
        <v>20784</v>
      </c>
      <c r="G44" s="74">
        <f t="shared" si="8"/>
        <v>1400</v>
      </c>
      <c r="H44" s="74">
        <f t="shared" si="8"/>
        <v>-413</v>
      </c>
      <c r="I44" s="74">
        <f t="shared" si="8"/>
        <v>0</v>
      </c>
      <c r="J44" s="74">
        <f t="shared" si="8"/>
        <v>0</v>
      </c>
      <c r="K44" s="189">
        <f t="shared" si="8"/>
        <v>21771</v>
      </c>
      <c r="L44" s="189">
        <f t="shared" si="8"/>
        <v>22184</v>
      </c>
      <c r="M44" s="189">
        <f t="shared" si="8"/>
        <v>0</v>
      </c>
      <c r="N44" s="189">
        <f t="shared" si="8"/>
        <v>0</v>
      </c>
      <c r="O44" s="189">
        <f t="shared" si="8"/>
        <v>21771</v>
      </c>
      <c r="P44" s="154">
        <f t="shared" si="8"/>
        <v>21771</v>
      </c>
    </row>
    <row r="45" spans="1:19" s="98" customFormat="1" x14ac:dyDescent="0.25">
      <c r="A45" s="9" t="s">
        <v>94</v>
      </c>
      <c r="B45" s="28" t="s">
        <v>52</v>
      </c>
      <c r="C45" s="48" t="s">
        <v>9</v>
      </c>
      <c r="D45" s="53">
        <f>D47+D48+D49+D50+D51+D52+D53</f>
        <v>0</v>
      </c>
      <c r="E45" s="53">
        <f>E47+E48+E49+E50+E51+E52+E53</f>
        <v>0</v>
      </c>
      <c r="F45" s="53">
        <f>F46+F47</f>
        <v>20228</v>
      </c>
      <c r="G45" s="53">
        <f>G47+G48+G49+G50+G51+G52+G53</f>
        <v>0</v>
      </c>
      <c r="H45" s="53">
        <f>H47+H48+H49+H50+H51+H52+H53</f>
        <v>0</v>
      </c>
      <c r="I45" s="128">
        <f>I47+I48+I49+I50+I51+I52+I53</f>
        <v>0</v>
      </c>
      <c r="J45" s="240"/>
      <c r="K45" s="194">
        <f>K53+K52+K51+K50+K49+K47+K48+K46</f>
        <v>20228</v>
      </c>
      <c r="L45" s="194">
        <f>L53+L52+L51+L50+L49+L47+L48+L46</f>
        <v>20228</v>
      </c>
      <c r="M45" s="194">
        <f>M53+M52+M51+M50+M49+M47+M48+M46</f>
        <v>0</v>
      </c>
      <c r="N45" s="194">
        <f>N53+N52+N51+N50+N49+N47+N48+N46</f>
        <v>0</v>
      </c>
      <c r="O45" s="194">
        <f>O53+O52+O51+O50+O49+O47+O48+O46</f>
        <v>20228</v>
      </c>
      <c r="P45" s="148">
        <f>P46+P47+P48+P49+P50+P51+P52+P53</f>
        <v>20228</v>
      </c>
    </row>
    <row r="46" spans="1:19" s="98" customFormat="1" x14ac:dyDescent="0.25">
      <c r="A46" s="9"/>
      <c r="B46" s="122" t="s">
        <v>169</v>
      </c>
      <c r="C46" s="45"/>
      <c r="D46" s="53"/>
      <c r="E46" s="53"/>
      <c r="F46" s="53">
        <v>20000</v>
      </c>
      <c r="G46" s="53"/>
      <c r="H46" s="53"/>
      <c r="I46" s="128"/>
      <c r="J46" s="240"/>
      <c r="K46" s="194">
        <f>D46+E46+F46+G46+H46+I4</f>
        <v>20000</v>
      </c>
      <c r="L46" s="148">
        <v>20000</v>
      </c>
      <c r="M46" s="141"/>
      <c r="N46" s="141"/>
      <c r="O46" s="141">
        <f>K46+N46</f>
        <v>20000</v>
      </c>
      <c r="P46" s="166">
        <v>20000</v>
      </c>
      <c r="Q46" s="98">
        <v>20000</v>
      </c>
      <c r="R46" s="98">
        <v>20000</v>
      </c>
    </row>
    <row r="47" spans="1:19" x14ac:dyDescent="0.25">
      <c r="A47" s="6"/>
      <c r="B47" s="17" t="s">
        <v>12</v>
      </c>
      <c r="C47" s="22"/>
      <c r="D47" s="54"/>
      <c r="E47" s="54"/>
      <c r="F47" s="54">
        <v>228</v>
      </c>
      <c r="G47" s="54"/>
      <c r="H47" s="54"/>
      <c r="I47" s="127"/>
      <c r="J47" s="208"/>
      <c r="K47" s="194">
        <f t="shared" ref="K47:K53" si="9">D47+E47+F47+G47</f>
        <v>228</v>
      </c>
      <c r="L47" s="147">
        <v>228</v>
      </c>
      <c r="M47" s="138"/>
      <c r="N47" s="138"/>
      <c r="O47" s="138">
        <f>K47+N47</f>
        <v>228</v>
      </c>
      <c r="P47" s="145">
        <v>228</v>
      </c>
      <c r="Q47" s="1">
        <v>228</v>
      </c>
      <c r="R47" s="1">
        <v>228</v>
      </c>
    </row>
    <row r="48" spans="1:19" x14ac:dyDescent="0.25">
      <c r="A48" s="6"/>
      <c r="B48" s="17" t="s">
        <v>14</v>
      </c>
      <c r="C48" s="22"/>
      <c r="D48" s="54"/>
      <c r="E48" s="54"/>
      <c r="F48" s="54"/>
      <c r="G48" s="54"/>
      <c r="H48" s="54"/>
      <c r="I48" s="127"/>
      <c r="J48" s="208"/>
      <c r="K48" s="194">
        <f t="shared" si="9"/>
        <v>0</v>
      </c>
      <c r="L48" s="147"/>
      <c r="M48" s="138"/>
      <c r="N48" s="138"/>
      <c r="O48" s="138"/>
      <c r="P48" s="145"/>
    </row>
    <row r="49" spans="1:18" x14ac:dyDescent="0.25">
      <c r="A49" s="6"/>
      <c r="B49" s="17" t="s">
        <v>16</v>
      </c>
      <c r="C49" s="22"/>
      <c r="D49" s="54"/>
      <c r="E49" s="54"/>
      <c r="F49" s="54"/>
      <c r="G49" s="54"/>
      <c r="H49" s="54"/>
      <c r="I49" s="127"/>
      <c r="J49" s="208"/>
      <c r="K49" s="194">
        <f t="shared" si="9"/>
        <v>0</v>
      </c>
      <c r="L49" s="147"/>
      <c r="M49" s="138"/>
      <c r="N49" s="138"/>
      <c r="O49" s="138"/>
      <c r="P49" s="145"/>
    </row>
    <row r="50" spans="1:18" x14ac:dyDescent="0.25">
      <c r="A50" s="6"/>
      <c r="B50" s="17" t="s">
        <v>19</v>
      </c>
      <c r="C50" s="22"/>
      <c r="D50" s="54"/>
      <c r="E50" s="54"/>
      <c r="F50" s="54"/>
      <c r="G50" s="54"/>
      <c r="H50" s="54"/>
      <c r="I50" s="127"/>
      <c r="J50" s="208"/>
      <c r="K50" s="194">
        <f t="shared" si="9"/>
        <v>0</v>
      </c>
      <c r="L50" s="147"/>
      <c r="M50" s="138"/>
      <c r="N50" s="138"/>
      <c r="O50" s="138"/>
      <c r="P50" s="145"/>
    </row>
    <row r="51" spans="1:18" ht="25.5" x14ac:dyDescent="0.25">
      <c r="A51" s="6"/>
      <c r="B51" s="19" t="s">
        <v>136</v>
      </c>
      <c r="C51" s="22"/>
      <c r="D51" s="54"/>
      <c r="E51" s="54"/>
      <c r="F51" s="54"/>
      <c r="G51" s="54"/>
      <c r="H51" s="54"/>
      <c r="I51" s="127"/>
      <c r="J51" s="208"/>
      <c r="K51" s="194">
        <f t="shared" si="9"/>
        <v>0</v>
      </c>
      <c r="L51" s="147"/>
      <c r="M51" s="138"/>
      <c r="N51" s="138"/>
      <c r="O51" s="138"/>
      <c r="P51" s="145"/>
    </row>
    <row r="52" spans="1:18" x14ac:dyDescent="0.25">
      <c r="A52" s="6"/>
      <c r="B52" s="19" t="s">
        <v>25</v>
      </c>
      <c r="C52" s="22"/>
      <c r="D52" s="54"/>
      <c r="E52" s="54"/>
      <c r="F52" s="54"/>
      <c r="G52" s="54"/>
      <c r="H52" s="54"/>
      <c r="I52" s="127"/>
      <c r="J52" s="208"/>
      <c r="K52" s="194">
        <f t="shared" si="9"/>
        <v>0</v>
      </c>
      <c r="L52" s="147"/>
      <c r="M52" s="138"/>
      <c r="N52" s="138"/>
      <c r="O52" s="138"/>
      <c r="P52" s="145"/>
    </row>
    <row r="53" spans="1:18" ht="25.5" x14ac:dyDescent="0.25">
      <c r="A53" s="6"/>
      <c r="B53" s="19" t="s">
        <v>137</v>
      </c>
      <c r="C53" s="22"/>
      <c r="D53" s="54"/>
      <c r="E53" s="54"/>
      <c r="F53" s="54"/>
      <c r="G53" s="54"/>
      <c r="H53" s="54"/>
      <c r="I53" s="127"/>
      <c r="J53" s="208"/>
      <c r="K53" s="194">
        <f t="shared" si="9"/>
        <v>0</v>
      </c>
      <c r="L53" s="147"/>
      <c r="M53" s="138"/>
      <c r="N53" s="138"/>
      <c r="O53" s="138"/>
      <c r="P53" s="145"/>
    </row>
    <row r="54" spans="1:18" s="98" customFormat="1" x14ac:dyDescent="0.25">
      <c r="A54" s="6" t="s">
        <v>99</v>
      </c>
      <c r="B54" s="30" t="s">
        <v>57</v>
      </c>
      <c r="C54" s="43" t="s">
        <v>58</v>
      </c>
      <c r="D54" s="53">
        <f>D55+D56</f>
        <v>0</v>
      </c>
      <c r="E54" s="53">
        <f t="shared" ref="E54:O54" si="10">E55+E56</f>
        <v>0</v>
      </c>
      <c r="F54" s="53">
        <v>556</v>
      </c>
      <c r="G54" s="53">
        <f t="shared" si="10"/>
        <v>1400</v>
      </c>
      <c r="H54" s="53">
        <f t="shared" si="10"/>
        <v>-413</v>
      </c>
      <c r="I54" s="128">
        <f t="shared" si="10"/>
        <v>0</v>
      </c>
      <c r="J54" s="240"/>
      <c r="K54" s="194">
        <f t="shared" si="10"/>
        <v>1543</v>
      </c>
      <c r="L54" s="194">
        <f t="shared" si="10"/>
        <v>1956</v>
      </c>
      <c r="M54" s="194">
        <f t="shared" si="10"/>
        <v>0</v>
      </c>
      <c r="N54" s="194">
        <f t="shared" si="10"/>
        <v>0</v>
      </c>
      <c r="O54" s="194">
        <f t="shared" si="10"/>
        <v>1543</v>
      </c>
      <c r="P54" s="253">
        <f>P55+P56+P57+P58</f>
        <v>1543</v>
      </c>
    </row>
    <row r="55" spans="1:18" x14ac:dyDescent="0.25">
      <c r="A55" s="6"/>
      <c r="B55" s="19" t="s">
        <v>59</v>
      </c>
      <c r="C55" s="22"/>
      <c r="D55" s="54"/>
      <c r="E55" s="54"/>
      <c r="F55" s="54">
        <v>556</v>
      </c>
      <c r="G55" s="54">
        <v>1400</v>
      </c>
      <c r="H55" s="54">
        <v>-413</v>
      </c>
      <c r="I55" s="127"/>
      <c r="J55" s="208"/>
      <c r="K55" s="193">
        <f>D55+E55+F55+G55+H55+I55+J55</f>
        <v>1543</v>
      </c>
      <c r="L55" s="147">
        <v>1956</v>
      </c>
      <c r="M55" s="138"/>
      <c r="N55" s="138"/>
      <c r="O55" s="138">
        <f>K55+N55</f>
        <v>1543</v>
      </c>
      <c r="P55" s="145">
        <v>1543</v>
      </c>
      <c r="Q55" s="1">
        <v>1543</v>
      </c>
      <c r="R55" s="1">
        <v>1543</v>
      </c>
    </row>
    <row r="56" spans="1:18" x14ac:dyDescent="0.25">
      <c r="A56" s="6"/>
      <c r="B56" s="19" t="s">
        <v>60</v>
      </c>
      <c r="C56" s="22"/>
      <c r="D56" s="54"/>
      <c r="E56" s="54"/>
      <c r="F56" s="54"/>
      <c r="G56" s="54"/>
      <c r="H56" s="54"/>
      <c r="I56" s="127"/>
      <c r="J56" s="208"/>
      <c r="K56" s="160">
        <v>0</v>
      </c>
      <c r="L56" s="147"/>
      <c r="M56" s="138"/>
      <c r="N56" s="138"/>
      <c r="O56" s="138"/>
      <c r="P56" s="145"/>
    </row>
    <row r="57" spans="1:18" s="98" customFormat="1" x14ac:dyDescent="0.25">
      <c r="A57" s="6" t="s">
        <v>95</v>
      </c>
      <c r="B57" s="20" t="s">
        <v>61</v>
      </c>
      <c r="C57" s="43" t="s">
        <v>48</v>
      </c>
      <c r="D57" s="53"/>
      <c r="E57" s="53"/>
      <c r="F57" s="53"/>
      <c r="G57" s="53"/>
      <c r="H57" s="53"/>
      <c r="I57" s="128"/>
      <c r="J57" s="240"/>
      <c r="K57" s="159">
        <v>0</v>
      </c>
      <c r="L57" s="148"/>
      <c r="M57" s="141"/>
      <c r="N57" s="141"/>
      <c r="O57" s="141"/>
      <c r="P57" s="149"/>
    </row>
    <row r="58" spans="1:18" s="98" customFormat="1" ht="26.25" thickBot="1" x14ac:dyDescent="0.3">
      <c r="A58" s="8" t="s">
        <v>100</v>
      </c>
      <c r="B58" s="24" t="s">
        <v>49</v>
      </c>
      <c r="C58" s="100" t="s">
        <v>50</v>
      </c>
      <c r="D58" s="119"/>
      <c r="E58" s="101"/>
      <c r="F58" s="101"/>
      <c r="G58" s="101"/>
      <c r="H58" s="101"/>
      <c r="I58" s="131"/>
      <c r="J58" s="244"/>
      <c r="K58" s="196">
        <f>D58</f>
        <v>0</v>
      </c>
      <c r="L58" s="148"/>
      <c r="M58" s="141"/>
      <c r="N58" s="141"/>
      <c r="O58" s="141"/>
      <c r="P58" s="149"/>
    </row>
    <row r="59" spans="1:18" ht="15.75" thickBot="1" x14ac:dyDescent="0.3">
      <c r="A59" s="81" t="s">
        <v>82</v>
      </c>
      <c r="B59" s="78" t="s">
        <v>144</v>
      </c>
      <c r="C59" s="82"/>
      <c r="D59" s="80">
        <f>D60+D61+D62+D63+D64</f>
        <v>0</v>
      </c>
      <c r="E59" s="80">
        <f t="shared" ref="E59:O59" si="11">E60+E61+E62+E63+E64</f>
        <v>20000</v>
      </c>
      <c r="F59" s="80">
        <f t="shared" si="11"/>
        <v>745</v>
      </c>
      <c r="G59" s="80">
        <f t="shared" si="11"/>
        <v>146</v>
      </c>
      <c r="H59" s="80">
        <f t="shared" si="11"/>
        <v>5058</v>
      </c>
      <c r="I59" s="129">
        <f t="shared" si="11"/>
        <v>0</v>
      </c>
      <c r="J59" s="210">
        <f>J60+J61+J62</f>
        <v>180</v>
      </c>
      <c r="K59" s="195">
        <f t="shared" si="11"/>
        <v>26129</v>
      </c>
      <c r="L59" s="195">
        <f t="shared" si="11"/>
        <v>20891</v>
      </c>
      <c r="M59" s="195">
        <f t="shared" si="11"/>
        <v>0</v>
      </c>
      <c r="N59" s="195">
        <f t="shared" si="11"/>
        <v>0</v>
      </c>
      <c r="O59" s="195">
        <f t="shared" si="11"/>
        <v>26129</v>
      </c>
      <c r="P59" s="161">
        <f>P60+P61+P62+P63+P64</f>
        <v>20869</v>
      </c>
    </row>
    <row r="60" spans="1:18" x14ac:dyDescent="0.25">
      <c r="A60" s="9" t="s">
        <v>96</v>
      </c>
      <c r="B60" s="31" t="s">
        <v>53</v>
      </c>
      <c r="C60" s="377" t="s">
        <v>54</v>
      </c>
      <c r="D60" s="54"/>
      <c r="E60" s="54"/>
      <c r="F60" s="54">
        <v>745</v>
      </c>
      <c r="G60" s="54">
        <v>146</v>
      </c>
      <c r="H60" s="54">
        <v>5058</v>
      </c>
      <c r="I60" s="127"/>
      <c r="J60" s="208">
        <v>-330</v>
      </c>
      <c r="K60" s="160">
        <f>D60+E60+F60+G60+H60+I60+J60</f>
        <v>5619</v>
      </c>
      <c r="L60" s="147">
        <v>891</v>
      </c>
      <c r="M60" s="138"/>
      <c r="N60" s="138"/>
      <c r="O60" s="138">
        <f>K60+N60</f>
        <v>5619</v>
      </c>
      <c r="P60" s="145">
        <v>1254</v>
      </c>
      <c r="Q60" s="1">
        <v>2811</v>
      </c>
      <c r="R60" s="1">
        <v>5619</v>
      </c>
    </row>
    <row r="61" spans="1:18" x14ac:dyDescent="0.25">
      <c r="A61" s="6" t="s">
        <v>101</v>
      </c>
      <c r="B61" s="21" t="s">
        <v>55</v>
      </c>
      <c r="C61" s="378"/>
      <c r="D61" s="54">
        <v>0</v>
      </c>
      <c r="E61" s="54">
        <v>20000</v>
      </c>
      <c r="F61" s="54"/>
      <c r="G61" s="54"/>
      <c r="H61" s="54"/>
      <c r="I61" s="127"/>
      <c r="J61" s="208">
        <v>320</v>
      </c>
      <c r="K61" s="160">
        <f>D61+E61+F61+G61+H61+J61</f>
        <v>20320</v>
      </c>
      <c r="L61" s="147">
        <v>20000</v>
      </c>
      <c r="M61" s="138"/>
      <c r="N61" s="138"/>
      <c r="O61" s="138">
        <f>K61+N61</f>
        <v>20320</v>
      </c>
      <c r="P61" s="145">
        <v>19425</v>
      </c>
      <c r="Q61" s="1">
        <v>19425</v>
      </c>
      <c r="R61" s="1">
        <v>20320</v>
      </c>
    </row>
    <row r="62" spans="1:18" x14ac:dyDescent="0.25">
      <c r="A62" s="9" t="s">
        <v>97</v>
      </c>
      <c r="B62" s="21" t="s">
        <v>56</v>
      </c>
      <c r="C62" s="378"/>
      <c r="D62" s="54"/>
      <c r="E62" s="54"/>
      <c r="F62" s="54"/>
      <c r="G62" s="54"/>
      <c r="H62" s="54"/>
      <c r="I62" s="127"/>
      <c r="J62" s="208">
        <v>190</v>
      </c>
      <c r="K62" s="160">
        <f>D62+E62+F62+G62+H62+J62</f>
        <v>190</v>
      </c>
      <c r="L62" s="147"/>
      <c r="M62" s="138"/>
      <c r="N62" s="138"/>
      <c r="O62" s="138">
        <f>K62+N62</f>
        <v>190</v>
      </c>
      <c r="P62" s="145">
        <v>190</v>
      </c>
      <c r="Q62" s="1">
        <v>190</v>
      </c>
    </row>
    <row r="63" spans="1:18" x14ac:dyDescent="0.25">
      <c r="A63" s="6" t="s">
        <v>105</v>
      </c>
      <c r="B63" s="19" t="s">
        <v>23</v>
      </c>
      <c r="C63" s="378" t="s">
        <v>24</v>
      </c>
      <c r="D63" s="54">
        <v>0</v>
      </c>
      <c r="E63" s="54"/>
      <c r="F63" s="54">
        <v>0</v>
      </c>
      <c r="G63" s="54"/>
      <c r="H63" s="54"/>
      <c r="I63" s="127"/>
      <c r="J63" s="208"/>
      <c r="K63" s="160">
        <f>D63+E63+F63+G63+H63+I63</f>
        <v>0</v>
      </c>
      <c r="L63" s="147"/>
      <c r="M63" s="138"/>
      <c r="N63" s="138"/>
      <c r="O63" s="138"/>
      <c r="P63" s="145"/>
    </row>
    <row r="64" spans="1:18" ht="15.75" thickBot="1" x14ac:dyDescent="0.3">
      <c r="A64" s="9" t="s">
        <v>98</v>
      </c>
      <c r="B64" s="19" t="s">
        <v>27</v>
      </c>
      <c r="C64" s="378"/>
      <c r="D64" s="54"/>
      <c r="E64" s="54"/>
      <c r="F64" s="54"/>
      <c r="G64" s="54"/>
      <c r="H64" s="54"/>
      <c r="I64" s="127"/>
      <c r="J64" s="208"/>
      <c r="K64" s="160">
        <f>D64</f>
        <v>0</v>
      </c>
      <c r="L64" s="147"/>
      <c r="M64" s="138"/>
      <c r="N64" s="138"/>
      <c r="O64" s="138"/>
      <c r="P64" s="145"/>
    </row>
    <row r="65" spans="1:16" ht="15.75" thickBot="1" x14ac:dyDescent="0.3">
      <c r="A65" s="83" t="s">
        <v>103</v>
      </c>
      <c r="B65" s="87" t="s">
        <v>104</v>
      </c>
      <c r="C65" s="88"/>
      <c r="D65" s="89">
        <f>D44-D59</f>
        <v>0</v>
      </c>
      <c r="E65" s="89">
        <f t="shared" ref="E65:O65" si="12">E44-E59</f>
        <v>-20000</v>
      </c>
      <c r="F65" s="89">
        <f t="shared" si="12"/>
        <v>20039</v>
      </c>
      <c r="G65" s="89">
        <f t="shared" si="12"/>
        <v>1254</v>
      </c>
      <c r="H65" s="89">
        <f t="shared" si="12"/>
        <v>-5471</v>
      </c>
      <c r="I65" s="132">
        <f t="shared" si="12"/>
        <v>0</v>
      </c>
      <c r="J65" s="213"/>
      <c r="K65" s="197">
        <f t="shared" si="12"/>
        <v>-4358</v>
      </c>
      <c r="L65" s="197">
        <f t="shared" si="12"/>
        <v>1293</v>
      </c>
      <c r="M65" s="197">
        <f t="shared" si="12"/>
        <v>0</v>
      </c>
      <c r="N65" s="197">
        <f t="shared" si="12"/>
        <v>0</v>
      </c>
      <c r="O65" s="197">
        <f t="shared" si="12"/>
        <v>-4358</v>
      </c>
      <c r="P65" s="162">
        <f>P44-P59</f>
        <v>902</v>
      </c>
    </row>
    <row r="66" spans="1:16" ht="15.75" thickBot="1" x14ac:dyDescent="0.3">
      <c r="A66" s="75" t="s">
        <v>102</v>
      </c>
      <c r="B66" s="72" t="s">
        <v>145</v>
      </c>
      <c r="C66" s="76"/>
      <c r="D66" s="74">
        <f>D67+D68+D69+D70+D71+D72+D73</f>
        <v>0</v>
      </c>
      <c r="E66" s="74">
        <f t="shared" ref="E66:O66" si="13">E67+E68+E69+E70+E71+E72+E73</f>
        <v>0</v>
      </c>
      <c r="F66" s="74">
        <f t="shared" si="13"/>
        <v>0</v>
      </c>
      <c r="G66" s="74">
        <f t="shared" si="13"/>
        <v>0</v>
      </c>
      <c r="H66" s="74">
        <f t="shared" si="13"/>
        <v>0</v>
      </c>
      <c r="I66" s="130">
        <f t="shared" si="13"/>
        <v>0</v>
      </c>
      <c r="J66" s="212"/>
      <c r="K66" s="189">
        <f t="shared" si="13"/>
        <v>0</v>
      </c>
      <c r="L66" s="189">
        <f t="shared" si="13"/>
        <v>0</v>
      </c>
      <c r="M66" s="189">
        <f t="shared" si="13"/>
        <v>0</v>
      </c>
      <c r="N66" s="189">
        <f t="shared" si="13"/>
        <v>0</v>
      </c>
      <c r="O66" s="189">
        <f t="shared" si="13"/>
        <v>0</v>
      </c>
      <c r="P66" s="154">
        <f>P67+P69+P68+P70+P71+P72+P73</f>
        <v>0</v>
      </c>
    </row>
    <row r="67" spans="1:16" ht="25.5" x14ac:dyDescent="0.25">
      <c r="A67" s="2" t="s">
        <v>106</v>
      </c>
      <c r="B67" s="32" t="s">
        <v>64</v>
      </c>
      <c r="C67" s="13" t="s">
        <v>65</v>
      </c>
      <c r="D67" s="57"/>
      <c r="E67" s="57"/>
      <c r="F67" s="57"/>
      <c r="G67" s="57"/>
      <c r="H67" s="57"/>
      <c r="I67" s="133"/>
      <c r="J67" s="245"/>
      <c r="K67" s="198">
        <v>0</v>
      </c>
      <c r="L67" s="147"/>
      <c r="M67" s="138"/>
      <c r="N67" s="138"/>
      <c r="O67" s="138"/>
      <c r="P67" s="145"/>
    </row>
    <row r="68" spans="1:16" x14ac:dyDescent="0.25">
      <c r="A68" s="5" t="s">
        <v>108</v>
      </c>
      <c r="B68" s="19" t="s">
        <v>66</v>
      </c>
      <c r="C68" s="23" t="s">
        <v>67</v>
      </c>
      <c r="D68" s="56"/>
      <c r="E68" s="56"/>
      <c r="F68" s="56"/>
      <c r="G68" s="56"/>
      <c r="H68" s="56"/>
      <c r="I68" s="134"/>
      <c r="J68" s="246"/>
      <c r="K68" s="184">
        <v>0</v>
      </c>
      <c r="L68" s="147"/>
      <c r="M68" s="138"/>
      <c r="N68" s="138"/>
      <c r="O68" s="138"/>
      <c r="P68" s="145"/>
    </row>
    <row r="69" spans="1:16" x14ac:dyDescent="0.25">
      <c r="A69" s="2" t="s">
        <v>109</v>
      </c>
      <c r="B69" s="19" t="s">
        <v>69</v>
      </c>
      <c r="C69" s="23" t="s">
        <v>67</v>
      </c>
      <c r="D69" s="56"/>
      <c r="E69" s="56"/>
      <c r="F69" s="56"/>
      <c r="G69" s="56"/>
      <c r="H69" s="56"/>
      <c r="I69" s="134"/>
      <c r="J69" s="246"/>
      <c r="K69" s="184">
        <v>0</v>
      </c>
      <c r="L69" s="147"/>
      <c r="M69" s="138"/>
      <c r="N69" s="138"/>
      <c r="O69" s="138"/>
      <c r="P69" s="145"/>
    </row>
    <row r="70" spans="1:16" x14ac:dyDescent="0.25">
      <c r="A70" s="5" t="s">
        <v>110</v>
      </c>
      <c r="B70" s="19" t="s">
        <v>71</v>
      </c>
      <c r="C70" s="23" t="s">
        <v>67</v>
      </c>
      <c r="D70" s="56"/>
      <c r="E70" s="56"/>
      <c r="F70" s="56"/>
      <c r="G70" s="56"/>
      <c r="H70" s="56"/>
      <c r="I70" s="134"/>
      <c r="J70" s="246"/>
      <c r="K70" s="184">
        <v>0</v>
      </c>
      <c r="L70" s="147"/>
      <c r="M70" s="138"/>
      <c r="N70" s="138"/>
      <c r="O70" s="138"/>
      <c r="P70" s="145"/>
    </row>
    <row r="71" spans="1:16" x14ac:dyDescent="0.25">
      <c r="A71" s="2" t="s">
        <v>111</v>
      </c>
      <c r="B71" s="33" t="s">
        <v>73</v>
      </c>
      <c r="C71" s="23" t="s">
        <v>74</v>
      </c>
      <c r="D71" s="56"/>
      <c r="E71" s="56"/>
      <c r="F71" s="56"/>
      <c r="G71" s="56"/>
      <c r="H71" s="56"/>
      <c r="I71" s="134"/>
      <c r="J71" s="246"/>
      <c r="K71" s="184">
        <v>0</v>
      </c>
      <c r="L71" s="147"/>
      <c r="M71" s="138"/>
      <c r="N71" s="138"/>
      <c r="O71" s="138"/>
      <c r="P71" s="145"/>
    </row>
    <row r="72" spans="1:16" x14ac:dyDescent="0.25">
      <c r="A72" s="5" t="s">
        <v>112</v>
      </c>
      <c r="B72" s="33" t="s">
        <v>76</v>
      </c>
      <c r="C72" s="23" t="s">
        <v>77</v>
      </c>
      <c r="D72" s="56"/>
      <c r="E72" s="56"/>
      <c r="F72" s="56"/>
      <c r="G72" s="56"/>
      <c r="H72" s="56"/>
      <c r="I72" s="134"/>
      <c r="J72" s="246"/>
      <c r="K72" s="184">
        <v>0</v>
      </c>
      <c r="L72" s="147"/>
      <c r="M72" s="138"/>
      <c r="N72" s="138"/>
      <c r="O72" s="138"/>
      <c r="P72" s="145"/>
    </row>
    <row r="73" spans="1:16" ht="26.25" thickBot="1" x14ac:dyDescent="0.3">
      <c r="A73" s="2" t="s">
        <v>113</v>
      </c>
      <c r="B73" s="34" t="s">
        <v>79</v>
      </c>
      <c r="C73" s="15" t="s">
        <v>80</v>
      </c>
      <c r="D73" s="54"/>
      <c r="E73" s="54"/>
      <c r="F73" s="54"/>
      <c r="G73" s="54"/>
      <c r="H73" s="54"/>
      <c r="I73" s="127"/>
      <c r="J73" s="208"/>
      <c r="K73" s="160">
        <v>0</v>
      </c>
      <c r="L73" s="147"/>
      <c r="M73" s="138"/>
      <c r="N73" s="138"/>
      <c r="O73" s="138"/>
      <c r="P73" s="145"/>
    </row>
    <row r="74" spans="1:16" ht="15.75" thickBot="1" x14ac:dyDescent="0.3">
      <c r="A74" s="81" t="s">
        <v>107</v>
      </c>
      <c r="B74" s="78" t="s">
        <v>63</v>
      </c>
      <c r="C74" s="82"/>
      <c r="D74" s="80">
        <f>D75+D76+D77+D78+D79+D80+D81</f>
        <v>20359</v>
      </c>
      <c r="E74" s="80">
        <f t="shared" ref="E74:O74" si="14">E75+E76+E77+E78+E79+E80+E81</f>
        <v>0</v>
      </c>
      <c r="F74" s="80">
        <f t="shared" si="14"/>
        <v>0</v>
      </c>
      <c r="G74" s="80">
        <f t="shared" si="14"/>
        <v>0</v>
      </c>
      <c r="H74" s="80">
        <f t="shared" si="14"/>
        <v>0</v>
      </c>
      <c r="I74" s="129">
        <f t="shared" si="14"/>
        <v>0</v>
      </c>
      <c r="J74" s="210"/>
      <c r="K74" s="195">
        <f t="shared" si="14"/>
        <v>20359</v>
      </c>
      <c r="L74" s="195">
        <f t="shared" si="14"/>
        <v>20359</v>
      </c>
      <c r="M74" s="195">
        <f t="shared" si="14"/>
        <v>0</v>
      </c>
      <c r="N74" s="195">
        <f t="shared" si="14"/>
        <v>0</v>
      </c>
      <c r="O74" s="195">
        <f t="shared" si="14"/>
        <v>20359</v>
      </c>
      <c r="P74" s="161">
        <f>P75+P76+P77+P78+P79+P80+P81</f>
        <v>15599</v>
      </c>
    </row>
    <row r="75" spans="1:16" ht="25.5" x14ac:dyDescent="0.25">
      <c r="A75" s="2" t="s">
        <v>114</v>
      </c>
      <c r="B75" s="32" t="s">
        <v>138</v>
      </c>
      <c r="C75" s="13" t="s">
        <v>65</v>
      </c>
      <c r="D75" s="57"/>
      <c r="E75" s="57"/>
      <c r="F75" s="57"/>
      <c r="G75" s="57"/>
      <c r="H75" s="57"/>
      <c r="I75" s="133"/>
      <c r="J75" s="245"/>
      <c r="K75" s="198">
        <v>0</v>
      </c>
      <c r="L75" s="147"/>
      <c r="M75" s="138"/>
      <c r="N75" s="138"/>
      <c r="O75" s="138"/>
      <c r="P75" s="145"/>
    </row>
    <row r="76" spans="1:16" x14ac:dyDescent="0.25">
      <c r="A76" s="5" t="s">
        <v>117</v>
      </c>
      <c r="B76" s="19" t="s">
        <v>68</v>
      </c>
      <c r="C76" s="23" t="s">
        <v>67</v>
      </c>
      <c r="D76" s="56"/>
      <c r="E76" s="56"/>
      <c r="F76" s="56"/>
      <c r="G76" s="56"/>
      <c r="H76" s="56"/>
      <c r="I76" s="134"/>
      <c r="J76" s="246"/>
      <c r="K76" s="184">
        <v>0</v>
      </c>
      <c r="L76" s="147"/>
      <c r="M76" s="138"/>
      <c r="N76" s="138"/>
      <c r="O76" s="138"/>
      <c r="P76" s="145"/>
    </row>
    <row r="77" spans="1:16" x14ac:dyDescent="0.25">
      <c r="A77" s="2" t="s">
        <v>118</v>
      </c>
      <c r="B77" s="19" t="s">
        <v>70</v>
      </c>
      <c r="C77" s="23" t="s">
        <v>67</v>
      </c>
      <c r="D77" s="56"/>
      <c r="E77" s="56"/>
      <c r="F77" s="56"/>
      <c r="G77" s="56"/>
      <c r="H77" s="56"/>
      <c r="I77" s="134"/>
      <c r="J77" s="246"/>
      <c r="K77" s="184">
        <v>0</v>
      </c>
      <c r="L77" s="147"/>
      <c r="M77" s="138"/>
      <c r="N77" s="138"/>
      <c r="O77" s="138"/>
      <c r="P77" s="145"/>
    </row>
    <row r="78" spans="1:16" x14ac:dyDescent="0.25">
      <c r="A78" s="5" t="s">
        <v>119</v>
      </c>
      <c r="B78" s="19" t="s">
        <v>72</v>
      </c>
      <c r="C78" s="23" t="s">
        <v>67</v>
      </c>
      <c r="D78" s="56"/>
      <c r="E78" s="56"/>
      <c r="F78" s="56"/>
      <c r="G78" s="56"/>
      <c r="H78" s="56"/>
      <c r="I78" s="134"/>
      <c r="J78" s="246"/>
      <c r="K78" s="184">
        <v>0</v>
      </c>
      <c r="L78" s="147"/>
      <c r="M78" s="138"/>
      <c r="N78" s="138"/>
      <c r="O78" s="138"/>
      <c r="P78" s="145"/>
    </row>
    <row r="79" spans="1:16" x14ac:dyDescent="0.25">
      <c r="A79" s="2" t="s">
        <v>120</v>
      </c>
      <c r="B79" s="33" t="s">
        <v>75</v>
      </c>
      <c r="C79" s="23" t="s">
        <v>74</v>
      </c>
      <c r="D79" s="56"/>
      <c r="E79" s="56"/>
      <c r="F79" s="56"/>
      <c r="G79" s="56"/>
      <c r="H79" s="56"/>
      <c r="I79" s="134"/>
      <c r="J79" s="246"/>
      <c r="K79" s="184">
        <v>0</v>
      </c>
      <c r="L79" s="147"/>
      <c r="M79" s="138"/>
      <c r="N79" s="138"/>
      <c r="O79" s="138"/>
      <c r="P79" s="145"/>
    </row>
    <row r="80" spans="1:16" ht="25.5" x14ac:dyDescent="0.25">
      <c r="A80" s="5" t="s">
        <v>121</v>
      </c>
      <c r="B80" s="33" t="s">
        <v>139</v>
      </c>
      <c r="C80" s="23" t="s">
        <v>78</v>
      </c>
      <c r="D80" s="56"/>
      <c r="E80" s="56"/>
      <c r="F80" s="56"/>
      <c r="G80" s="56"/>
      <c r="H80" s="56"/>
      <c r="I80" s="134"/>
      <c r="J80" s="246"/>
      <c r="K80" s="184">
        <v>0</v>
      </c>
      <c r="L80" s="147"/>
      <c r="M80" s="138"/>
      <c r="N80" s="138"/>
      <c r="O80" s="138"/>
      <c r="P80" s="145"/>
    </row>
    <row r="81" spans="1:18" ht="15.75" thickBot="1" x14ac:dyDescent="0.3">
      <c r="A81" s="2" t="s">
        <v>122</v>
      </c>
      <c r="B81" s="34" t="s">
        <v>81</v>
      </c>
      <c r="C81" s="15" t="s">
        <v>80</v>
      </c>
      <c r="D81" s="51">
        <v>20359</v>
      </c>
      <c r="E81" s="51"/>
      <c r="F81" s="51"/>
      <c r="G81" s="51"/>
      <c r="H81" s="51"/>
      <c r="I81" s="125"/>
      <c r="J81" s="239"/>
      <c r="K81" s="191">
        <f>SUM(D81:I81)</f>
        <v>20359</v>
      </c>
      <c r="L81" s="147">
        <v>20359</v>
      </c>
      <c r="M81" s="138"/>
      <c r="N81" s="138"/>
      <c r="O81" s="138">
        <f>K81+N81</f>
        <v>20359</v>
      </c>
      <c r="P81" s="145">
        <v>15599</v>
      </c>
      <c r="Q81" s="1">
        <v>16672</v>
      </c>
      <c r="R81" s="1">
        <v>20359</v>
      </c>
    </row>
    <row r="82" spans="1:18" ht="15.75" thickBot="1" x14ac:dyDescent="0.3">
      <c r="A82" s="75" t="s">
        <v>115</v>
      </c>
      <c r="B82" s="72" t="s">
        <v>83</v>
      </c>
      <c r="C82" s="76"/>
      <c r="D82" s="74">
        <f>D83+D84+D85+D86+D87+D88+D89</f>
        <v>0</v>
      </c>
      <c r="E82" s="74">
        <f t="shared" ref="E82:P82" si="15">E83+E84+E85+E86+E87+E88+E89</f>
        <v>0</v>
      </c>
      <c r="F82" s="74">
        <f t="shared" si="15"/>
        <v>0</v>
      </c>
      <c r="G82" s="74">
        <f t="shared" si="15"/>
        <v>0</v>
      </c>
      <c r="H82" s="74">
        <f t="shared" si="15"/>
        <v>0</v>
      </c>
      <c r="I82" s="130">
        <f t="shared" si="15"/>
        <v>0</v>
      </c>
      <c r="J82" s="212"/>
      <c r="K82" s="189">
        <f t="shared" si="15"/>
        <v>0</v>
      </c>
      <c r="L82" s="189">
        <f t="shared" si="15"/>
        <v>0</v>
      </c>
      <c r="M82" s="189">
        <f t="shared" si="15"/>
        <v>0</v>
      </c>
      <c r="N82" s="189">
        <f t="shared" si="15"/>
        <v>0</v>
      </c>
      <c r="O82" s="189">
        <f t="shared" si="15"/>
        <v>0</v>
      </c>
      <c r="P82" s="154">
        <f t="shared" si="15"/>
        <v>0</v>
      </c>
    </row>
    <row r="83" spans="1:18" ht="25.5" x14ac:dyDescent="0.25">
      <c r="A83" s="2" t="s">
        <v>123</v>
      </c>
      <c r="B83" s="32" t="s">
        <v>85</v>
      </c>
      <c r="C83" s="13" t="s">
        <v>65</v>
      </c>
      <c r="D83" s="57"/>
      <c r="E83" s="57"/>
      <c r="F83" s="57"/>
      <c r="G83" s="57"/>
      <c r="H83" s="57"/>
      <c r="I83" s="133"/>
      <c r="J83" s="245"/>
      <c r="K83" s="198">
        <v>0</v>
      </c>
      <c r="L83" s="147"/>
      <c r="M83" s="138"/>
      <c r="N83" s="138"/>
      <c r="O83" s="138"/>
      <c r="P83" s="145"/>
    </row>
    <row r="84" spans="1:18" x14ac:dyDescent="0.25">
      <c r="A84" s="5" t="s">
        <v>124</v>
      </c>
      <c r="B84" s="19" t="s">
        <v>66</v>
      </c>
      <c r="C84" s="23" t="s">
        <v>67</v>
      </c>
      <c r="D84" s="56"/>
      <c r="E84" s="56"/>
      <c r="F84" s="56"/>
      <c r="G84" s="56"/>
      <c r="H84" s="56"/>
      <c r="I84" s="134"/>
      <c r="J84" s="246"/>
      <c r="K84" s="184">
        <v>0</v>
      </c>
      <c r="L84" s="147"/>
      <c r="M84" s="138"/>
      <c r="N84" s="138"/>
      <c r="O84" s="138"/>
      <c r="P84" s="145"/>
    </row>
    <row r="85" spans="1:18" x14ac:dyDescent="0.25">
      <c r="A85" s="2" t="s">
        <v>125</v>
      </c>
      <c r="B85" s="19" t="s">
        <v>69</v>
      </c>
      <c r="C85" s="23" t="s">
        <v>67</v>
      </c>
      <c r="D85" s="56"/>
      <c r="E85" s="56"/>
      <c r="F85" s="56"/>
      <c r="G85" s="56"/>
      <c r="H85" s="56"/>
      <c r="I85" s="134"/>
      <c r="J85" s="246"/>
      <c r="K85" s="184">
        <v>0</v>
      </c>
      <c r="L85" s="147"/>
      <c r="M85" s="138"/>
      <c r="N85" s="138"/>
      <c r="O85" s="138"/>
      <c r="P85" s="145"/>
    </row>
    <row r="86" spans="1:18" x14ac:dyDescent="0.25">
      <c r="A86" s="5" t="s">
        <v>126</v>
      </c>
      <c r="B86" s="19" t="s">
        <v>71</v>
      </c>
      <c r="C86" s="23" t="s">
        <v>67</v>
      </c>
      <c r="D86" s="56"/>
      <c r="E86" s="56"/>
      <c r="F86" s="56"/>
      <c r="G86" s="56"/>
      <c r="H86" s="56"/>
      <c r="I86" s="134"/>
      <c r="J86" s="246"/>
      <c r="K86" s="184">
        <v>0</v>
      </c>
      <c r="L86" s="147"/>
      <c r="M86" s="138"/>
      <c r="N86" s="138"/>
      <c r="O86" s="138"/>
      <c r="P86" s="145"/>
    </row>
    <row r="87" spans="1:18" x14ac:dyDescent="0.25">
      <c r="A87" s="2" t="s">
        <v>127</v>
      </c>
      <c r="B87" s="33" t="s">
        <v>73</v>
      </c>
      <c r="C87" s="23" t="s">
        <v>74</v>
      </c>
      <c r="D87" s="56"/>
      <c r="E87" s="56"/>
      <c r="F87" s="56"/>
      <c r="G87" s="56"/>
      <c r="H87" s="56"/>
      <c r="I87" s="134"/>
      <c r="J87" s="246"/>
      <c r="K87" s="184">
        <v>0</v>
      </c>
      <c r="L87" s="147"/>
      <c r="M87" s="138"/>
      <c r="N87" s="138"/>
      <c r="O87" s="138"/>
      <c r="P87" s="145"/>
    </row>
    <row r="88" spans="1:18" x14ac:dyDescent="0.25">
      <c r="A88" s="5" t="s">
        <v>128</v>
      </c>
      <c r="B88" s="33" t="s">
        <v>76</v>
      </c>
      <c r="C88" s="23" t="s">
        <v>77</v>
      </c>
      <c r="D88" s="54"/>
      <c r="E88" s="54"/>
      <c r="F88" s="54"/>
      <c r="G88" s="54"/>
      <c r="H88" s="54"/>
      <c r="I88" s="127"/>
      <c r="J88" s="208"/>
      <c r="K88" s="160">
        <v>0</v>
      </c>
      <c r="L88" s="147"/>
      <c r="M88" s="138"/>
      <c r="N88" s="138"/>
      <c r="O88" s="138"/>
      <c r="P88" s="145"/>
    </row>
    <row r="89" spans="1:18" ht="26.25" thickBot="1" x14ac:dyDescent="0.3">
      <c r="A89" s="2" t="s">
        <v>129</v>
      </c>
      <c r="B89" s="34" t="s">
        <v>79</v>
      </c>
      <c r="C89" s="15" t="s">
        <v>80</v>
      </c>
      <c r="D89" s="50"/>
      <c r="E89" s="50"/>
      <c r="F89" s="50"/>
      <c r="G89" s="50"/>
      <c r="H89" s="50"/>
      <c r="I89" s="135"/>
      <c r="J89" s="247"/>
      <c r="K89" s="199">
        <v>0</v>
      </c>
      <c r="L89" s="147"/>
      <c r="M89" s="138"/>
      <c r="N89" s="138"/>
      <c r="O89" s="138"/>
      <c r="P89" s="145"/>
    </row>
    <row r="90" spans="1:18" ht="15.75" thickBot="1" x14ac:dyDescent="0.3">
      <c r="A90" s="81" t="s">
        <v>116</v>
      </c>
      <c r="B90" s="379" t="s">
        <v>84</v>
      </c>
      <c r="C90" s="348"/>
      <c r="D90" s="80">
        <f>D91+D92+D93+D94+D95+D96+D97</f>
        <v>0</v>
      </c>
      <c r="E90" s="80">
        <f t="shared" ref="E90:P90" si="16">E91+E92+E93+E94+E95+E96+E97</f>
        <v>0</v>
      </c>
      <c r="F90" s="80">
        <f t="shared" si="16"/>
        <v>0</v>
      </c>
      <c r="G90" s="80">
        <f t="shared" si="16"/>
        <v>0</v>
      </c>
      <c r="H90" s="80">
        <f t="shared" si="16"/>
        <v>0</v>
      </c>
      <c r="I90" s="129">
        <f t="shared" si="16"/>
        <v>0</v>
      </c>
      <c r="J90" s="210"/>
      <c r="K90" s="195">
        <f t="shared" si="16"/>
        <v>0</v>
      </c>
      <c r="L90" s="195">
        <f t="shared" si="16"/>
        <v>0</v>
      </c>
      <c r="M90" s="195">
        <f t="shared" si="16"/>
        <v>0</v>
      </c>
      <c r="N90" s="195">
        <f t="shared" si="16"/>
        <v>0</v>
      </c>
      <c r="O90" s="195">
        <f t="shared" si="16"/>
        <v>0</v>
      </c>
      <c r="P90" s="161">
        <f t="shared" si="16"/>
        <v>0</v>
      </c>
    </row>
    <row r="91" spans="1:18" ht="25.5" x14ac:dyDescent="0.25">
      <c r="A91" s="2" t="s">
        <v>130</v>
      </c>
      <c r="B91" s="32" t="s">
        <v>140</v>
      </c>
      <c r="C91" s="13" t="s">
        <v>65</v>
      </c>
      <c r="D91" s="49"/>
      <c r="E91" s="49"/>
      <c r="F91" s="49"/>
      <c r="G91" s="49"/>
      <c r="H91" s="49"/>
      <c r="I91" s="136"/>
      <c r="J91" s="248"/>
      <c r="K91" s="200">
        <v>0</v>
      </c>
      <c r="L91" s="147"/>
      <c r="M91" s="138"/>
      <c r="N91" s="138"/>
      <c r="O91" s="138"/>
      <c r="P91" s="145"/>
    </row>
    <row r="92" spans="1:18" x14ac:dyDescent="0.25">
      <c r="A92" s="5">
        <v>49</v>
      </c>
      <c r="B92" s="19" t="s">
        <v>68</v>
      </c>
      <c r="C92" s="23" t="s">
        <v>67</v>
      </c>
      <c r="D92" s="54"/>
      <c r="E92" s="54"/>
      <c r="F92" s="54"/>
      <c r="G92" s="54"/>
      <c r="H92" s="54"/>
      <c r="I92" s="127"/>
      <c r="J92" s="208"/>
      <c r="K92" s="160">
        <v>0</v>
      </c>
      <c r="L92" s="147"/>
      <c r="M92" s="138"/>
      <c r="N92" s="138"/>
      <c r="O92" s="138"/>
      <c r="P92" s="145"/>
      <c r="Q92" s="11"/>
    </row>
    <row r="93" spans="1:18" x14ac:dyDescent="0.25">
      <c r="A93" s="2" t="s">
        <v>146</v>
      </c>
      <c r="B93" s="19" t="s">
        <v>70</v>
      </c>
      <c r="C93" s="23" t="s">
        <v>67</v>
      </c>
      <c r="D93" s="54"/>
      <c r="E93" s="54"/>
      <c r="F93" s="54"/>
      <c r="G93" s="54"/>
      <c r="H93" s="54"/>
      <c r="I93" s="127"/>
      <c r="J93" s="208"/>
      <c r="K93" s="160">
        <v>0</v>
      </c>
      <c r="L93" s="147"/>
      <c r="M93" s="138"/>
      <c r="N93" s="138"/>
      <c r="O93" s="138"/>
      <c r="P93" s="145"/>
    </row>
    <row r="94" spans="1:18" x14ac:dyDescent="0.25">
      <c r="A94" s="5" t="s">
        <v>147</v>
      </c>
      <c r="B94" s="19" t="s">
        <v>72</v>
      </c>
      <c r="C94" s="23" t="s">
        <v>67</v>
      </c>
      <c r="D94" s="56"/>
      <c r="E94" s="56"/>
      <c r="F94" s="56"/>
      <c r="G94" s="56"/>
      <c r="H94" s="56"/>
      <c r="I94" s="134"/>
      <c r="J94" s="246"/>
      <c r="K94" s="184">
        <v>0</v>
      </c>
      <c r="L94" s="147"/>
      <c r="M94" s="138"/>
      <c r="N94" s="138"/>
      <c r="O94" s="138"/>
      <c r="P94" s="145"/>
    </row>
    <row r="95" spans="1:18" x14ac:dyDescent="0.25">
      <c r="A95" s="2" t="s">
        <v>148</v>
      </c>
      <c r="B95" s="33" t="s">
        <v>75</v>
      </c>
      <c r="C95" s="23" t="s">
        <v>74</v>
      </c>
      <c r="D95" s="56"/>
      <c r="E95" s="56"/>
      <c r="F95" s="56"/>
      <c r="G95" s="56"/>
      <c r="H95" s="56"/>
      <c r="I95" s="134"/>
      <c r="J95" s="246"/>
      <c r="K95" s="184">
        <v>0</v>
      </c>
      <c r="L95" s="147"/>
      <c r="M95" s="138"/>
      <c r="N95" s="138"/>
      <c r="O95" s="138"/>
      <c r="P95" s="145"/>
    </row>
    <row r="96" spans="1:18" ht="25.5" x14ac:dyDescent="0.25">
      <c r="A96" s="5" t="s">
        <v>149</v>
      </c>
      <c r="B96" s="33" t="s">
        <v>152</v>
      </c>
      <c r="C96" s="23" t="s">
        <v>78</v>
      </c>
      <c r="D96" s="56"/>
      <c r="E96" s="56"/>
      <c r="F96" s="56"/>
      <c r="G96" s="56"/>
      <c r="H96" s="56"/>
      <c r="I96" s="134"/>
      <c r="J96" s="246"/>
      <c r="K96" s="184">
        <v>0</v>
      </c>
      <c r="L96" s="147"/>
      <c r="M96" s="138"/>
      <c r="N96" s="138"/>
      <c r="O96" s="138"/>
      <c r="P96" s="145"/>
    </row>
    <row r="97" spans="1:18" ht="15.75" thickBot="1" x14ac:dyDescent="0.3">
      <c r="A97" s="2" t="s">
        <v>150</v>
      </c>
      <c r="B97" s="34" t="s">
        <v>81</v>
      </c>
      <c r="C97" s="15" t="s">
        <v>80</v>
      </c>
      <c r="D97" s="50"/>
      <c r="E97" s="50"/>
      <c r="F97" s="50"/>
      <c r="G97" s="50"/>
      <c r="H97" s="50"/>
      <c r="I97" s="135"/>
      <c r="J97" s="247"/>
      <c r="K97" s="199">
        <v>0</v>
      </c>
      <c r="L97" s="147"/>
      <c r="M97" s="138"/>
      <c r="N97" s="138"/>
      <c r="O97" s="138"/>
      <c r="P97" s="145"/>
    </row>
    <row r="98" spans="1:18" ht="15.75" thickBot="1" x14ac:dyDescent="0.3">
      <c r="A98" s="90" t="s">
        <v>131</v>
      </c>
      <c r="B98" s="91" t="s">
        <v>132</v>
      </c>
      <c r="C98" s="92"/>
      <c r="D98" s="89">
        <f>D66+D82-D74-D90</f>
        <v>-20359</v>
      </c>
      <c r="E98" s="89">
        <f t="shared" ref="E98:O98" si="17">E66+E82-E74-E90</f>
        <v>0</v>
      </c>
      <c r="F98" s="89">
        <f t="shared" si="17"/>
        <v>0</v>
      </c>
      <c r="G98" s="89">
        <f t="shared" si="17"/>
        <v>0</v>
      </c>
      <c r="H98" s="89">
        <f t="shared" si="17"/>
        <v>0</v>
      </c>
      <c r="I98" s="132">
        <f t="shared" si="17"/>
        <v>0</v>
      </c>
      <c r="J98" s="213"/>
      <c r="K98" s="197">
        <f t="shared" si="17"/>
        <v>-20359</v>
      </c>
      <c r="L98" s="197">
        <f t="shared" si="17"/>
        <v>-20359</v>
      </c>
      <c r="M98" s="197">
        <f t="shared" si="17"/>
        <v>0</v>
      </c>
      <c r="N98" s="197">
        <f t="shared" si="17"/>
        <v>0</v>
      </c>
      <c r="O98" s="197">
        <f t="shared" si="17"/>
        <v>-20359</v>
      </c>
      <c r="P98" s="162">
        <f>P66+P82-P74-P90</f>
        <v>-15599</v>
      </c>
      <c r="Q98" s="10"/>
    </row>
    <row r="99" spans="1:18" ht="15.75" thickBot="1" x14ac:dyDescent="0.3">
      <c r="A99" s="93" t="s">
        <v>133</v>
      </c>
      <c r="B99" s="94" t="s">
        <v>134</v>
      </c>
      <c r="C99" s="95"/>
      <c r="D99" s="96">
        <f t="shared" ref="D99:K99" si="18">D43+D65+D98</f>
        <v>0</v>
      </c>
      <c r="E99" s="96">
        <f t="shared" si="18"/>
        <v>0</v>
      </c>
      <c r="F99" s="96">
        <f t="shared" si="18"/>
        <v>0</v>
      </c>
      <c r="G99" s="96">
        <f t="shared" si="18"/>
        <v>0</v>
      </c>
      <c r="H99" s="96">
        <f t="shared" si="18"/>
        <v>0</v>
      </c>
      <c r="I99" s="137">
        <f t="shared" si="18"/>
        <v>0</v>
      </c>
      <c r="J99" s="249"/>
      <c r="K99" s="201">
        <f t="shared" si="18"/>
        <v>0</v>
      </c>
      <c r="L99" s="201">
        <f>L43+L65+L98</f>
        <v>13992</v>
      </c>
      <c r="M99" s="201" t="e">
        <f>M43+M65+M98</f>
        <v>#VALUE!</v>
      </c>
      <c r="N99" s="201">
        <f>N43+N65+N98</f>
        <v>0</v>
      </c>
      <c r="O99" s="201">
        <f>O43+O65+O98</f>
        <v>0</v>
      </c>
      <c r="P99" s="163">
        <f>P43+P65+P98</f>
        <v>23308</v>
      </c>
      <c r="Q99" s="10"/>
      <c r="R99" s="10"/>
    </row>
    <row r="100" spans="1:18" x14ac:dyDescent="0.25"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8" x14ac:dyDescent="0.25">
      <c r="B101" s="38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8" x14ac:dyDescent="0.25">
      <c r="D102" s="10"/>
      <c r="E102" s="10"/>
      <c r="F102" s="10"/>
      <c r="G102" s="10"/>
      <c r="H102" s="10"/>
      <c r="I102" s="10"/>
      <c r="J102" s="10"/>
      <c r="K102" s="10"/>
      <c r="L102" s="66"/>
    </row>
    <row r="103" spans="1:18" x14ac:dyDescent="0.25">
      <c r="D103" s="10"/>
      <c r="E103" s="10"/>
      <c r="F103" s="10"/>
      <c r="G103" s="10"/>
      <c r="H103" s="10"/>
      <c r="I103" s="10"/>
      <c r="J103" s="10"/>
      <c r="K103" s="10"/>
      <c r="L103" s="66"/>
    </row>
    <row r="104" spans="1:18" x14ac:dyDescent="0.25">
      <c r="D104" s="10"/>
      <c r="E104" s="10"/>
      <c r="F104" s="10"/>
      <c r="G104" s="10"/>
      <c r="H104" s="10"/>
      <c r="I104" s="10"/>
      <c r="J104" s="10"/>
      <c r="K104" s="10"/>
      <c r="L104" s="66"/>
    </row>
    <row r="105" spans="1:18" x14ac:dyDescent="0.25">
      <c r="D105" s="10"/>
      <c r="E105" s="10"/>
      <c r="F105" s="10"/>
      <c r="G105" s="10"/>
      <c r="H105" s="10"/>
      <c r="I105" s="10"/>
      <c r="J105" s="10"/>
      <c r="K105" s="10"/>
      <c r="L105" s="66"/>
    </row>
    <row r="106" spans="1:18" x14ac:dyDescent="0.25">
      <c r="D106" s="10"/>
      <c r="E106" s="10"/>
      <c r="F106" s="10"/>
      <c r="G106" s="10"/>
      <c r="H106" s="10"/>
      <c r="I106" s="10"/>
      <c r="J106" s="10"/>
      <c r="K106" s="10"/>
      <c r="L106" s="66"/>
    </row>
    <row r="107" spans="1:18" x14ac:dyDescent="0.25">
      <c r="D107" s="10"/>
      <c r="E107" s="10"/>
      <c r="F107" s="10"/>
      <c r="G107" s="10"/>
      <c r="H107" s="10"/>
      <c r="I107" s="10"/>
      <c r="J107" s="10"/>
      <c r="K107" s="10"/>
      <c r="L107" s="66"/>
    </row>
    <row r="108" spans="1:18" x14ac:dyDescent="0.25">
      <c r="D108" s="10"/>
      <c r="E108" s="10"/>
      <c r="F108" s="10"/>
      <c r="G108" s="10"/>
      <c r="H108" s="10"/>
      <c r="I108" s="10"/>
      <c r="J108" s="10"/>
      <c r="K108" s="10"/>
      <c r="L108" s="66"/>
    </row>
    <row r="109" spans="1:18" x14ac:dyDescent="0.25">
      <c r="D109" s="10"/>
      <c r="E109" s="10"/>
      <c r="F109" s="10"/>
      <c r="G109" s="10"/>
      <c r="H109" s="10"/>
      <c r="I109" s="10"/>
      <c r="J109" s="10"/>
      <c r="K109" s="10"/>
      <c r="L109" s="66"/>
    </row>
  </sheetData>
  <mergeCells count="11">
    <mergeCell ref="C60:C62"/>
    <mergeCell ref="C41:C42"/>
    <mergeCell ref="B90:C90"/>
    <mergeCell ref="C63:C64"/>
    <mergeCell ref="A1:A2"/>
    <mergeCell ref="B1:B2"/>
    <mergeCell ref="L1:L2"/>
    <mergeCell ref="D1:D2"/>
    <mergeCell ref="I1:I2"/>
    <mergeCell ref="K1:K2"/>
    <mergeCell ref="C36:C40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>&amp;C&amp;"Times New Roman,Félkövér"&amp;10Pilisszentlászló Község Önkormányzat bevételei és kiadásai mérlegszerűen 
2014. év&amp;R&amp;"Times New Roman,Normál"&amp;10 2. sz. melléklet
EFt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06"/>
  <sheetViews>
    <sheetView zoomScale="96" zoomScaleNormal="96" workbookViewId="0">
      <selection activeCell="L56" sqref="K56:L56"/>
    </sheetView>
  </sheetViews>
  <sheetFormatPr defaultColWidth="9.28515625" defaultRowHeight="15" x14ac:dyDescent="0.25"/>
  <cols>
    <col min="1" max="1" width="6.7109375" style="1" customWidth="1"/>
    <col min="2" max="2" width="66.7109375" style="1" customWidth="1"/>
    <col min="3" max="3" width="19.7109375" style="1" hidden="1" customWidth="1"/>
    <col min="4" max="6" width="15.5703125" style="1" customWidth="1"/>
    <col min="7" max="9" width="15.5703125" style="1" hidden="1" customWidth="1"/>
    <col min="10" max="10" width="16.42578125" style="1" hidden="1" customWidth="1"/>
    <col min="11" max="11" width="16.42578125" style="1" customWidth="1"/>
    <col min="12" max="12" width="14.7109375" style="1" customWidth="1"/>
    <col min="13" max="13" width="19.7109375" style="65" hidden="1" customWidth="1"/>
    <col min="14" max="14" width="13" style="1" hidden="1" customWidth="1"/>
    <col min="15" max="15" width="17.5703125" style="65" customWidth="1"/>
    <col min="16" max="16" width="13.7109375" style="1" bestFit="1" customWidth="1"/>
    <col min="17" max="16384" width="9.28515625" style="1"/>
  </cols>
  <sheetData>
    <row r="1" spans="1:15" ht="15" customHeight="1" thickBot="1" x14ac:dyDescent="0.3">
      <c r="A1" s="380"/>
      <c r="B1" s="345" t="s">
        <v>167</v>
      </c>
      <c r="C1" s="35" t="s">
        <v>0</v>
      </c>
      <c r="D1" s="343" t="s">
        <v>183</v>
      </c>
      <c r="E1" s="67" t="s">
        <v>168</v>
      </c>
      <c r="F1" s="158">
        <v>41897</v>
      </c>
      <c r="G1" s="67"/>
      <c r="H1" s="67"/>
      <c r="I1" s="67"/>
      <c r="J1" s="343" t="s">
        <v>159</v>
      </c>
      <c r="K1" s="236">
        <v>41968</v>
      </c>
      <c r="L1" s="261" t="s">
        <v>153</v>
      </c>
      <c r="M1" s="382" t="s">
        <v>170</v>
      </c>
      <c r="N1" s="98"/>
      <c r="O1" s="231" t="s">
        <v>171</v>
      </c>
    </row>
    <row r="2" spans="1:15" ht="15.75" thickBot="1" x14ac:dyDescent="0.3">
      <c r="A2" s="381"/>
      <c r="B2" s="346"/>
      <c r="C2" s="36"/>
      <c r="D2" s="344"/>
      <c r="E2" s="68" t="s">
        <v>180</v>
      </c>
      <c r="F2" s="157" t="s">
        <v>174</v>
      </c>
      <c r="G2" s="68"/>
      <c r="H2" s="68"/>
      <c r="I2" s="68"/>
      <c r="J2" s="344"/>
      <c r="K2" s="233" t="s">
        <v>185</v>
      </c>
      <c r="L2" s="262">
        <v>41912</v>
      </c>
      <c r="M2" s="382"/>
      <c r="N2" s="98"/>
      <c r="O2" s="232">
        <v>41912</v>
      </c>
    </row>
    <row r="3" spans="1:15" ht="15.75" thickBot="1" x14ac:dyDescent="0.3">
      <c r="A3" s="71" t="s">
        <v>1</v>
      </c>
      <c r="B3" s="72" t="s">
        <v>86</v>
      </c>
      <c r="C3" s="73"/>
      <c r="D3" s="74">
        <f>D4+D22</f>
        <v>2400</v>
      </c>
      <c r="E3" s="74">
        <v>162</v>
      </c>
      <c r="F3" s="74">
        <f t="shared" ref="F3:K3" si="0">F4+F22</f>
        <v>304</v>
      </c>
      <c r="G3" s="74">
        <f t="shared" si="0"/>
        <v>0</v>
      </c>
      <c r="H3" s="74">
        <f t="shared" si="0"/>
        <v>0</v>
      </c>
      <c r="I3" s="74">
        <f t="shared" si="0"/>
        <v>0</v>
      </c>
      <c r="J3" s="74">
        <f t="shared" si="0"/>
        <v>0</v>
      </c>
      <c r="K3" s="74">
        <f t="shared" si="0"/>
        <v>0</v>
      </c>
      <c r="L3" s="215">
        <f>L4+L22+L32</f>
        <v>2866</v>
      </c>
      <c r="M3" s="202">
        <f>M4+M22+M32</f>
        <v>2562</v>
      </c>
      <c r="N3" s="154">
        <f>N4+N22+N32</f>
        <v>161.66</v>
      </c>
      <c r="O3" s="154">
        <f>O4+O22+O32</f>
        <v>1957</v>
      </c>
    </row>
    <row r="4" spans="1:15" ht="25.5" x14ac:dyDescent="0.25">
      <c r="A4" s="2" t="s">
        <v>2</v>
      </c>
      <c r="B4" s="12" t="s">
        <v>3</v>
      </c>
      <c r="C4" s="13" t="s">
        <v>4</v>
      </c>
      <c r="D4" s="55"/>
      <c r="E4" s="55"/>
      <c r="F4" s="55"/>
      <c r="G4" s="55"/>
      <c r="H4" s="55"/>
      <c r="I4" s="55"/>
      <c r="J4" s="55"/>
      <c r="K4" s="60"/>
      <c r="L4" s="216">
        <f>SUM(D4)</f>
        <v>0</v>
      </c>
      <c r="M4" s="203">
        <v>0</v>
      </c>
      <c r="N4" s="138"/>
      <c r="O4" s="146"/>
    </row>
    <row r="5" spans="1:15" ht="15.75" thickBot="1" x14ac:dyDescent="0.3">
      <c r="A5" s="3" t="s">
        <v>5</v>
      </c>
      <c r="B5" s="14" t="s">
        <v>6</v>
      </c>
      <c r="C5" s="15" t="s">
        <v>4</v>
      </c>
      <c r="D5" s="51"/>
      <c r="E5" s="51"/>
      <c r="F5" s="51"/>
      <c r="G5" s="51"/>
      <c r="H5" s="51"/>
      <c r="I5" s="51"/>
      <c r="J5" s="51"/>
      <c r="K5" s="125"/>
      <c r="L5" s="217">
        <v>0</v>
      </c>
      <c r="M5" s="204"/>
      <c r="N5" s="138"/>
      <c r="O5" s="146"/>
    </row>
    <row r="6" spans="1:15" s="98" customFormat="1" x14ac:dyDescent="0.25">
      <c r="A6" s="4" t="s">
        <v>7</v>
      </c>
      <c r="B6" s="16" t="s">
        <v>8</v>
      </c>
      <c r="C6" s="48" t="s">
        <v>9</v>
      </c>
      <c r="D6" s="99"/>
      <c r="E6" s="99"/>
      <c r="F6" s="99"/>
      <c r="G6" s="99"/>
      <c r="H6" s="99"/>
      <c r="I6" s="99"/>
      <c r="J6" s="99"/>
      <c r="K6" s="126"/>
      <c r="L6" s="218">
        <f>SUM(L7:L13)</f>
        <v>0</v>
      </c>
      <c r="M6" s="205"/>
      <c r="N6" s="141"/>
      <c r="O6" s="150"/>
    </row>
    <row r="7" spans="1:15" x14ac:dyDescent="0.25">
      <c r="A7" s="5"/>
      <c r="B7" s="17" t="s">
        <v>12</v>
      </c>
      <c r="C7" s="18"/>
      <c r="D7" s="53"/>
      <c r="E7" s="53"/>
      <c r="F7" s="53"/>
      <c r="G7" s="53"/>
      <c r="H7" s="53"/>
      <c r="I7" s="53"/>
      <c r="J7" s="53"/>
      <c r="K7" s="128"/>
      <c r="L7" s="219">
        <v>0</v>
      </c>
      <c r="M7" s="205"/>
      <c r="N7" s="138"/>
      <c r="O7" s="146"/>
    </row>
    <row r="8" spans="1:15" x14ac:dyDescent="0.25">
      <c r="A8" s="5"/>
      <c r="B8" s="17" t="s">
        <v>14</v>
      </c>
      <c r="C8" s="18"/>
      <c r="D8" s="55"/>
      <c r="E8" s="55"/>
      <c r="F8" s="55"/>
      <c r="G8" s="55"/>
      <c r="H8" s="55"/>
      <c r="I8" s="55"/>
      <c r="J8" s="53"/>
      <c r="K8" s="128"/>
      <c r="L8" s="219"/>
      <c r="M8" s="205"/>
      <c r="N8" s="138"/>
      <c r="O8" s="146"/>
    </row>
    <row r="9" spans="1:15" x14ac:dyDescent="0.25">
      <c r="A9" s="5"/>
      <c r="B9" s="17" t="s">
        <v>16</v>
      </c>
      <c r="C9" s="18"/>
      <c r="D9" s="54">
        <v>0</v>
      </c>
      <c r="E9" s="54"/>
      <c r="F9" s="54"/>
      <c r="G9" s="54"/>
      <c r="H9" s="54"/>
      <c r="I9" s="54"/>
      <c r="J9" s="54"/>
      <c r="K9" s="127"/>
      <c r="L9" s="219">
        <v>0</v>
      </c>
      <c r="M9" s="204"/>
      <c r="N9" s="138"/>
      <c r="O9" s="151"/>
    </row>
    <row r="10" spans="1:15" x14ac:dyDescent="0.25">
      <c r="A10" s="5"/>
      <c r="B10" s="17" t="s">
        <v>19</v>
      </c>
      <c r="C10" s="18"/>
      <c r="D10" s="53"/>
      <c r="E10" s="53"/>
      <c r="F10" s="53"/>
      <c r="G10" s="53"/>
      <c r="H10" s="53"/>
      <c r="I10" s="53"/>
      <c r="J10" s="53"/>
      <c r="K10" s="128"/>
      <c r="L10" s="219"/>
      <c r="M10" s="205"/>
      <c r="N10" s="138"/>
      <c r="O10" s="146"/>
    </row>
    <row r="11" spans="1:15" ht="25.5" x14ac:dyDescent="0.25">
      <c r="A11" s="5"/>
      <c r="B11" s="19" t="s">
        <v>21</v>
      </c>
      <c r="C11" s="18"/>
      <c r="D11" s="53"/>
      <c r="E11" s="53"/>
      <c r="F11" s="53"/>
      <c r="G11" s="53"/>
      <c r="H11" s="53"/>
      <c r="I11" s="53"/>
      <c r="J11" s="53"/>
      <c r="K11" s="128"/>
      <c r="L11" s="219">
        <v>0</v>
      </c>
      <c r="M11" s="205"/>
      <c r="N11" s="138"/>
      <c r="O11" s="146"/>
    </row>
    <row r="12" spans="1:15" x14ac:dyDescent="0.25">
      <c r="A12" s="5"/>
      <c r="B12" s="19" t="s">
        <v>25</v>
      </c>
      <c r="C12" s="18"/>
      <c r="D12" s="54"/>
      <c r="E12" s="54"/>
      <c r="F12" s="54"/>
      <c r="G12" s="54"/>
      <c r="H12" s="54"/>
      <c r="I12" s="54"/>
      <c r="J12" s="54"/>
      <c r="K12" s="127"/>
      <c r="L12" s="219">
        <v>0</v>
      </c>
      <c r="M12" s="204"/>
      <c r="N12" s="138"/>
      <c r="O12" s="146"/>
    </row>
    <row r="13" spans="1:15" ht="25.5" x14ac:dyDescent="0.25">
      <c r="A13" s="5"/>
      <c r="B13" s="19" t="s">
        <v>135</v>
      </c>
      <c r="C13" s="18"/>
      <c r="D13" s="52"/>
      <c r="E13" s="52"/>
      <c r="F13" s="52"/>
      <c r="G13" s="52"/>
      <c r="H13" s="52"/>
      <c r="I13" s="52"/>
      <c r="J13" s="52"/>
      <c r="K13" s="186"/>
      <c r="L13" s="219">
        <v>0</v>
      </c>
      <c r="M13" s="206"/>
      <c r="N13" s="138"/>
      <c r="O13" s="146"/>
    </row>
    <row r="14" spans="1:15" s="98" customFormat="1" ht="25.5" x14ac:dyDescent="0.25">
      <c r="A14" s="6" t="s">
        <v>17</v>
      </c>
      <c r="B14" s="20" t="s">
        <v>28</v>
      </c>
      <c r="C14" s="42" t="s">
        <v>29</v>
      </c>
      <c r="D14" s="97">
        <f>D15+D16+D17+D18+D19+D20+D21</f>
        <v>0</v>
      </c>
      <c r="E14" s="97">
        <f t="shared" ref="E14:L14" si="1">E15+E16+E17+E18+E19+E20+E21</f>
        <v>0</v>
      </c>
      <c r="F14" s="97">
        <f t="shared" si="1"/>
        <v>0</v>
      </c>
      <c r="G14" s="97">
        <f t="shared" si="1"/>
        <v>0</v>
      </c>
      <c r="H14" s="97">
        <f t="shared" si="1"/>
        <v>0</v>
      </c>
      <c r="I14" s="97">
        <f t="shared" si="1"/>
        <v>0</v>
      </c>
      <c r="J14" s="97">
        <f t="shared" si="1"/>
        <v>0</v>
      </c>
      <c r="K14" s="234"/>
      <c r="L14" s="220">
        <f t="shared" si="1"/>
        <v>0</v>
      </c>
      <c r="M14" s="207"/>
      <c r="N14" s="141"/>
      <c r="O14" s="150"/>
    </row>
    <row r="15" spans="1:15" x14ac:dyDescent="0.25">
      <c r="A15" s="6"/>
      <c r="B15" s="21" t="s">
        <v>30</v>
      </c>
      <c r="C15" s="22"/>
      <c r="D15" s="54"/>
      <c r="E15" s="54"/>
      <c r="F15" s="54"/>
      <c r="G15" s="54"/>
      <c r="H15" s="54"/>
      <c r="I15" s="54"/>
      <c r="J15" s="54"/>
      <c r="K15" s="127"/>
      <c r="L15" s="219">
        <v>0</v>
      </c>
      <c r="M15" s="204"/>
      <c r="N15" s="138"/>
      <c r="O15" s="146"/>
    </row>
    <row r="16" spans="1:15" x14ac:dyDescent="0.25">
      <c r="A16" s="6"/>
      <c r="B16" s="21" t="s">
        <v>31</v>
      </c>
      <c r="C16" s="22"/>
      <c r="D16" s="54"/>
      <c r="E16" s="54"/>
      <c r="F16" s="54"/>
      <c r="G16" s="54"/>
      <c r="H16" s="54"/>
      <c r="I16" s="54"/>
      <c r="J16" s="54"/>
      <c r="K16" s="127"/>
      <c r="L16" s="219">
        <v>0</v>
      </c>
      <c r="M16" s="204"/>
      <c r="N16" s="138"/>
      <c r="O16" s="146"/>
    </row>
    <row r="17" spans="1:15" x14ac:dyDescent="0.25">
      <c r="A17" s="6"/>
      <c r="B17" s="21" t="s">
        <v>32</v>
      </c>
      <c r="C17" s="22"/>
      <c r="D17" s="54"/>
      <c r="E17" s="54"/>
      <c r="F17" s="54"/>
      <c r="G17" s="54"/>
      <c r="H17" s="54"/>
      <c r="I17" s="54"/>
      <c r="J17" s="54"/>
      <c r="K17" s="127"/>
      <c r="L17" s="219">
        <v>0</v>
      </c>
      <c r="M17" s="204"/>
      <c r="N17" s="138"/>
      <c r="O17" s="146"/>
    </row>
    <row r="18" spans="1:15" x14ac:dyDescent="0.25">
      <c r="A18" s="6"/>
      <c r="B18" s="21" t="s">
        <v>33</v>
      </c>
      <c r="C18" s="22"/>
      <c r="D18" s="54"/>
      <c r="E18" s="54"/>
      <c r="F18" s="54"/>
      <c r="G18" s="54"/>
      <c r="H18" s="54"/>
      <c r="I18" s="54"/>
      <c r="J18" s="54"/>
      <c r="K18" s="127"/>
      <c r="L18" s="219">
        <v>0</v>
      </c>
      <c r="M18" s="204"/>
      <c r="N18" s="138"/>
      <c r="O18" s="146"/>
    </row>
    <row r="19" spans="1:15" x14ac:dyDescent="0.25">
      <c r="A19" s="6"/>
      <c r="B19" s="21" t="s">
        <v>34</v>
      </c>
      <c r="C19" s="22"/>
      <c r="D19" s="54"/>
      <c r="E19" s="54"/>
      <c r="F19" s="54"/>
      <c r="G19" s="54"/>
      <c r="H19" s="54"/>
      <c r="I19" s="54"/>
      <c r="J19" s="54"/>
      <c r="K19" s="127"/>
      <c r="L19" s="219">
        <v>0</v>
      </c>
      <c r="M19" s="204"/>
      <c r="N19" s="138"/>
      <c r="O19" s="146"/>
    </row>
    <row r="20" spans="1:15" x14ac:dyDescent="0.25">
      <c r="A20" s="6"/>
      <c r="B20" s="21" t="s">
        <v>35</v>
      </c>
      <c r="C20" s="22"/>
      <c r="D20" s="54"/>
      <c r="E20" s="54"/>
      <c r="F20" s="54"/>
      <c r="G20" s="54"/>
      <c r="H20" s="54"/>
      <c r="I20" s="54"/>
      <c r="J20" s="54"/>
      <c r="K20" s="127"/>
      <c r="L20" s="219">
        <v>0</v>
      </c>
      <c r="M20" s="204"/>
      <c r="N20" s="138"/>
      <c r="O20" s="146"/>
    </row>
    <row r="21" spans="1:15" x14ac:dyDescent="0.25">
      <c r="A21" s="6"/>
      <c r="B21" s="21" t="s">
        <v>36</v>
      </c>
      <c r="C21" s="22"/>
      <c r="D21" s="54"/>
      <c r="E21" s="54"/>
      <c r="F21" s="54"/>
      <c r="G21" s="54"/>
      <c r="H21" s="54"/>
      <c r="I21" s="54"/>
      <c r="J21" s="54"/>
      <c r="K21" s="127"/>
      <c r="L21" s="219">
        <v>0</v>
      </c>
      <c r="M21" s="204"/>
      <c r="N21" s="138"/>
      <c r="O21" s="146"/>
    </row>
    <row r="22" spans="1:15" x14ac:dyDescent="0.25">
      <c r="A22" s="6" t="s">
        <v>20</v>
      </c>
      <c r="B22" s="20" t="s">
        <v>37</v>
      </c>
      <c r="C22" s="23" t="s">
        <v>38</v>
      </c>
      <c r="D22" s="54">
        <f>SUM(D23:D30)</f>
        <v>2400</v>
      </c>
      <c r="E22" s="54">
        <f t="shared" ref="E22:J22" si="2">SUM(E23:E30)</f>
        <v>0</v>
      </c>
      <c r="F22" s="54">
        <f t="shared" si="2"/>
        <v>304</v>
      </c>
      <c r="G22" s="54">
        <f t="shared" si="2"/>
        <v>0</v>
      </c>
      <c r="H22" s="54">
        <f t="shared" si="2"/>
        <v>0</v>
      </c>
      <c r="I22" s="54">
        <f t="shared" si="2"/>
        <v>0</v>
      </c>
      <c r="J22" s="54">
        <f t="shared" si="2"/>
        <v>0</v>
      </c>
      <c r="K22" s="127"/>
      <c r="L22" s="219">
        <f>SUM(L23:L30)</f>
        <v>2704</v>
      </c>
      <c r="M22" s="208">
        <f>SUM(M23:M30)</f>
        <v>2400</v>
      </c>
      <c r="N22" s="127">
        <f>SUM(N23:N30)</f>
        <v>161.66</v>
      </c>
      <c r="O22" s="127">
        <f>SUM(O23:O30)</f>
        <v>1795</v>
      </c>
    </row>
    <row r="23" spans="1:15" x14ac:dyDescent="0.25">
      <c r="A23" s="7"/>
      <c r="B23" s="21" t="s">
        <v>39</v>
      </c>
      <c r="C23" s="22"/>
      <c r="D23" s="54"/>
      <c r="E23" s="54"/>
      <c r="F23" s="54"/>
      <c r="G23" s="54"/>
      <c r="H23" s="54"/>
      <c r="I23" s="54"/>
      <c r="J23" s="54"/>
      <c r="K23" s="127"/>
      <c r="L23" s="219">
        <v>0</v>
      </c>
      <c r="M23" s="204"/>
      <c r="N23" s="138"/>
      <c r="O23" s="146"/>
    </row>
    <row r="24" spans="1:15" x14ac:dyDescent="0.25">
      <c r="A24" s="7"/>
      <c r="B24" s="21" t="s">
        <v>40</v>
      </c>
      <c r="C24" s="22"/>
      <c r="D24" s="54"/>
      <c r="E24" s="54"/>
      <c r="F24" s="54"/>
      <c r="G24" s="54"/>
      <c r="H24" s="54"/>
      <c r="I24" s="54"/>
      <c r="J24" s="54"/>
      <c r="K24" s="127"/>
      <c r="L24" s="219">
        <v>0</v>
      </c>
      <c r="M24" s="204"/>
      <c r="N24" s="138" t="s">
        <v>155</v>
      </c>
      <c r="O24" s="146"/>
    </row>
    <row r="25" spans="1:15" x14ac:dyDescent="0.25">
      <c r="A25" s="7"/>
      <c r="B25" s="21" t="s">
        <v>41</v>
      </c>
      <c r="C25" s="22"/>
      <c r="D25" s="54"/>
      <c r="E25" s="54"/>
      <c r="F25" s="54"/>
      <c r="G25" s="54"/>
      <c r="H25" s="54"/>
      <c r="I25" s="54"/>
      <c r="J25" s="54"/>
      <c r="K25" s="127"/>
      <c r="L25" s="219">
        <v>0</v>
      </c>
      <c r="M25" s="204"/>
      <c r="N25" s="138" t="s">
        <v>156</v>
      </c>
      <c r="O25" s="146"/>
    </row>
    <row r="26" spans="1:15" x14ac:dyDescent="0.25">
      <c r="A26" s="7"/>
      <c r="B26" s="21" t="s">
        <v>42</v>
      </c>
      <c r="C26" s="22"/>
      <c r="D26" s="54">
        <v>2100</v>
      </c>
      <c r="E26" s="54"/>
      <c r="F26" s="54"/>
      <c r="G26" s="54"/>
      <c r="H26" s="54"/>
      <c r="I26" s="54"/>
      <c r="J26" s="54"/>
      <c r="K26" s="127"/>
      <c r="L26" s="219">
        <v>2100</v>
      </c>
      <c r="M26" s="204">
        <v>2100</v>
      </c>
      <c r="N26" s="138">
        <v>26</v>
      </c>
      <c r="O26" s="146">
        <v>1331</v>
      </c>
    </row>
    <row r="27" spans="1:15" x14ac:dyDescent="0.25">
      <c r="A27" s="7"/>
      <c r="B27" s="21" t="s">
        <v>43</v>
      </c>
      <c r="C27" s="22"/>
      <c r="D27" s="54"/>
      <c r="E27" s="54"/>
      <c r="F27" s="54"/>
      <c r="G27" s="54"/>
      <c r="H27" s="54"/>
      <c r="I27" s="54"/>
      <c r="J27" s="54"/>
      <c r="K27" s="127"/>
      <c r="L27" s="219">
        <v>0</v>
      </c>
      <c r="M27" s="204"/>
      <c r="N27" s="138">
        <v>27</v>
      </c>
      <c r="O27" s="146"/>
    </row>
    <row r="28" spans="1:15" x14ac:dyDescent="0.25">
      <c r="A28" s="7"/>
      <c r="B28" s="21" t="s">
        <v>44</v>
      </c>
      <c r="C28" s="22"/>
      <c r="D28" s="54"/>
      <c r="E28" s="54"/>
      <c r="F28" s="54"/>
      <c r="G28" s="54"/>
      <c r="H28" s="54"/>
      <c r="I28" s="54"/>
      <c r="J28" s="54"/>
      <c r="K28" s="127"/>
      <c r="L28" s="219">
        <v>0</v>
      </c>
      <c r="M28" s="204"/>
      <c r="N28" s="138">
        <v>43</v>
      </c>
      <c r="O28" s="146"/>
    </row>
    <row r="29" spans="1:15" x14ac:dyDescent="0.25">
      <c r="A29" s="7"/>
      <c r="B29" s="21" t="s">
        <v>45</v>
      </c>
      <c r="C29" s="22"/>
      <c r="D29" s="54"/>
      <c r="E29" s="54"/>
      <c r="F29" s="54">
        <v>4</v>
      </c>
      <c r="G29" s="54"/>
      <c r="H29" s="54"/>
      <c r="I29" s="54"/>
      <c r="J29" s="54"/>
      <c r="K29" s="127"/>
      <c r="L29" s="219">
        <f>SUM(D29:J29)</f>
        <v>4</v>
      </c>
      <c r="M29" s="204"/>
      <c r="N29" s="143">
        <v>65.66</v>
      </c>
      <c r="O29" s="146">
        <v>3</v>
      </c>
    </row>
    <row r="30" spans="1:15" x14ac:dyDescent="0.25">
      <c r="A30" s="7"/>
      <c r="B30" s="21" t="s">
        <v>141</v>
      </c>
      <c r="C30" s="23" t="s">
        <v>48</v>
      </c>
      <c r="D30" s="54">
        <v>300</v>
      </c>
      <c r="E30" s="54"/>
      <c r="F30" s="54">
        <v>300</v>
      </c>
      <c r="G30" s="54"/>
      <c r="H30" s="54"/>
      <c r="I30" s="54"/>
      <c r="J30" s="54"/>
      <c r="K30" s="127"/>
      <c r="L30" s="219">
        <f>SUM(D30:J30)</f>
        <v>600</v>
      </c>
      <c r="M30" s="204">
        <v>300</v>
      </c>
      <c r="N30" s="138" t="s">
        <v>157</v>
      </c>
      <c r="O30" s="146">
        <v>461</v>
      </c>
    </row>
    <row r="31" spans="1:15" ht="15.75" thickBot="1" x14ac:dyDescent="0.3">
      <c r="A31" s="6" t="s">
        <v>46</v>
      </c>
      <c r="B31" s="20" t="s">
        <v>47</v>
      </c>
      <c r="C31" s="15" t="s">
        <v>50</v>
      </c>
      <c r="D31" s="64"/>
      <c r="E31" s="64"/>
      <c r="F31" s="64"/>
      <c r="G31" s="64"/>
      <c r="H31" s="64"/>
      <c r="I31" s="64"/>
      <c r="J31" s="64"/>
      <c r="K31" s="235"/>
      <c r="L31" s="219">
        <v>0</v>
      </c>
      <c r="M31" s="209"/>
      <c r="N31" s="138"/>
      <c r="O31" s="146"/>
    </row>
    <row r="32" spans="1:15" ht="26.25" thickBot="1" x14ac:dyDescent="0.3">
      <c r="A32" s="8" t="s">
        <v>22</v>
      </c>
      <c r="B32" s="24" t="s">
        <v>49</v>
      </c>
      <c r="C32" s="25"/>
      <c r="D32" s="54"/>
      <c r="E32" s="54">
        <v>162</v>
      </c>
      <c r="F32" s="54"/>
      <c r="G32" s="54"/>
      <c r="H32" s="54"/>
      <c r="I32" s="54"/>
      <c r="J32" s="54"/>
      <c r="K32" s="127"/>
      <c r="L32" s="219">
        <f>D32+E32+F32+G32+H32+I32+J32</f>
        <v>162</v>
      </c>
      <c r="M32" s="204">
        <v>162</v>
      </c>
      <c r="N32" s="138"/>
      <c r="O32" s="146">
        <v>162</v>
      </c>
    </row>
    <row r="33" spans="1:16" ht="15.75" thickBot="1" x14ac:dyDescent="0.3">
      <c r="A33" s="77" t="s">
        <v>51</v>
      </c>
      <c r="B33" s="78" t="s">
        <v>142</v>
      </c>
      <c r="C33" s="79"/>
      <c r="D33" s="80">
        <f>SUM(D34:D40)</f>
        <v>22759</v>
      </c>
      <c r="E33" s="80">
        <f t="shared" ref="E33:K33" si="3">SUM(E34:E40)</f>
        <v>162</v>
      </c>
      <c r="F33" s="80">
        <f t="shared" si="3"/>
        <v>304</v>
      </c>
      <c r="G33" s="80">
        <f t="shared" si="3"/>
        <v>0</v>
      </c>
      <c r="H33" s="80">
        <f t="shared" si="3"/>
        <v>0</v>
      </c>
      <c r="I33" s="80">
        <f t="shared" si="3"/>
        <v>0</v>
      </c>
      <c r="J33" s="80">
        <f t="shared" si="3"/>
        <v>0</v>
      </c>
      <c r="K33" s="80">
        <f t="shared" si="3"/>
        <v>-10</v>
      </c>
      <c r="L33" s="221">
        <f>SUM(L34:L40)</f>
        <v>23215</v>
      </c>
      <c r="M33" s="210">
        <f>SUM(M34:M40)</f>
        <v>22921</v>
      </c>
      <c r="N33" s="129">
        <f>SUM(N34:N40)</f>
        <v>46</v>
      </c>
      <c r="O33" s="129">
        <f>SUM(O34:O40)</f>
        <v>16801</v>
      </c>
    </row>
    <row r="34" spans="1:16" x14ac:dyDescent="0.25">
      <c r="A34" s="4" t="s">
        <v>26</v>
      </c>
      <c r="B34" s="26" t="s">
        <v>10</v>
      </c>
      <c r="C34" s="374" t="s">
        <v>11</v>
      </c>
      <c r="D34" s="54">
        <v>10687</v>
      </c>
      <c r="E34" s="54"/>
      <c r="F34" s="54"/>
      <c r="G34" s="54"/>
      <c r="H34" s="54"/>
      <c r="I34" s="54"/>
      <c r="J34" s="54"/>
      <c r="K34" s="127"/>
      <c r="L34" s="219">
        <v>10687</v>
      </c>
      <c r="M34" s="204">
        <v>10687</v>
      </c>
      <c r="N34" s="138" t="s">
        <v>158</v>
      </c>
      <c r="O34" s="146">
        <v>7854</v>
      </c>
    </row>
    <row r="35" spans="1:16" ht="15.75" thickBot="1" x14ac:dyDescent="0.3">
      <c r="A35" s="5">
        <v>9</v>
      </c>
      <c r="B35" s="27" t="s">
        <v>13</v>
      </c>
      <c r="C35" s="375"/>
      <c r="D35" s="54">
        <v>2831</v>
      </c>
      <c r="E35" s="54"/>
      <c r="F35" s="54"/>
      <c r="G35" s="54"/>
      <c r="H35" s="54"/>
      <c r="I35" s="54"/>
      <c r="J35" s="54"/>
      <c r="K35" s="127"/>
      <c r="L35" s="219">
        <v>2831</v>
      </c>
      <c r="M35" s="204">
        <v>2831</v>
      </c>
      <c r="N35" s="138">
        <v>46</v>
      </c>
      <c r="O35" s="146">
        <v>2133</v>
      </c>
    </row>
    <row r="36" spans="1:16" ht="15.75" thickBot="1" x14ac:dyDescent="0.3">
      <c r="A36" s="4" t="s">
        <v>87</v>
      </c>
      <c r="B36" s="27" t="s">
        <v>15</v>
      </c>
      <c r="C36" s="375"/>
      <c r="D36" s="54">
        <v>8681</v>
      </c>
      <c r="E36" s="54">
        <v>66</v>
      </c>
      <c r="F36" s="54">
        <v>400</v>
      </c>
      <c r="G36" s="54"/>
      <c r="H36" s="54"/>
      <c r="I36" s="54"/>
      <c r="J36" s="54"/>
      <c r="K36" s="127">
        <v>-10</v>
      </c>
      <c r="L36" s="219">
        <f>D36+E36+F36+G36+H36+I36+J36+K36</f>
        <v>9137</v>
      </c>
      <c r="M36" s="204">
        <v>8747</v>
      </c>
      <c r="N36" s="138"/>
      <c r="O36" s="145">
        <v>6339</v>
      </c>
      <c r="P36" s="10"/>
    </row>
    <row r="37" spans="1:16" x14ac:dyDescent="0.25">
      <c r="A37" s="4" t="s">
        <v>88</v>
      </c>
      <c r="B37" s="27" t="s">
        <v>18</v>
      </c>
      <c r="C37" s="375"/>
      <c r="D37" s="54">
        <v>560</v>
      </c>
      <c r="E37" s="54"/>
      <c r="F37" s="54"/>
      <c r="G37" s="54"/>
      <c r="H37" s="54"/>
      <c r="I37" s="54"/>
      <c r="J37" s="54"/>
      <c r="K37" s="127"/>
      <c r="L37" s="219">
        <f>SUM(D37:J37)</f>
        <v>560</v>
      </c>
      <c r="M37" s="204">
        <v>560</v>
      </c>
      <c r="N37" s="138"/>
      <c r="O37" s="146">
        <v>475</v>
      </c>
    </row>
    <row r="38" spans="1:16" ht="15.75" thickBot="1" x14ac:dyDescent="0.3">
      <c r="A38" s="5" t="s">
        <v>91</v>
      </c>
      <c r="B38" s="27" t="s">
        <v>151</v>
      </c>
      <c r="C38" s="376"/>
      <c r="D38" s="54"/>
      <c r="E38" s="54"/>
      <c r="F38" s="54"/>
      <c r="G38" s="54"/>
      <c r="H38" s="54"/>
      <c r="I38" s="54"/>
      <c r="J38" s="54"/>
      <c r="K38" s="127"/>
      <c r="L38" s="219">
        <f>SUM(D38:J38)</f>
        <v>0</v>
      </c>
      <c r="M38" s="204"/>
      <c r="N38" s="138"/>
      <c r="O38" s="146"/>
    </row>
    <row r="39" spans="1:16" ht="15.75" thickBot="1" x14ac:dyDescent="0.3">
      <c r="A39" s="4" t="s">
        <v>92</v>
      </c>
      <c r="B39" s="27" t="s">
        <v>23</v>
      </c>
      <c r="C39" s="352" t="s">
        <v>24</v>
      </c>
      <c r="D39" s="54"/>
      <c r="E39" s="54">
        <v>96</v>
      </c>
      <c r="F39" s="54">
        <v>-96</v>
      </c>
      <c r="G39" s="54"/>
      <c r="H39" s="54"/>
      <c r="I39" s="54"/>
      <c r="J39" s="54"/>
      <c r="K39" s="127"/>
      <c r="L39" s="219">
        <f>SUM(D39:J39)</f>
        <v>0</v>
      </c>
      <c r="M39" s="204">
        <v>96</v>
      </c>
      <c r="N39" s="138"/>
      <c r="O39" s="146"/>
    </row>
    <row r="40" spans="1:16" x14ac:dyDescent="0.25">
      <c r="A40" s="4" t="s">
        <v>93</v>
      </c>
      <c r="B40" s="27" t="s">
        <v>27</v>
      </c>
      <c r="C40" s="350"/>
      <c r="D40" s="69"/>
      <c r="E40" s="69"/>
      <c r="F40" s="69"/>
      <c r="G40" s="69"/>
      <c r="H40" s="69"/>
      <c r="I40" s="69"/>
      <c r="J40" s="69"/>
      <c r="K40" s="188"/>
      <c r="L40" s="219">
        <f>SUM(D40:J40)</f>
        <v>0</v>
      </c>
      <c r="M40" s="204"/>
      <c r="N40" s="138"/>
      <c r="O40" s="146"/>
    </row>
    <row r="41" spans="1:16" ht="15.75" thickBot="1" x14ac:dyDescent="0.3">
      <c r="A41" s="83" t="s">
        <v>89</v>
      </c>
      <c r="B41" s="84" t="s">
        <v>90</v>
      </c>
      <c r="C41" s="85"/>
      <c r="D41" s="86">
        <f>D3-D33</f>
        <v>-20359</v>
      </c>
      <c r="E41" s="86">
        <f t="shared" ref="E41:L41" si="4">E3-E33</f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  <c r="J41" s="86">
        <f t="shared" si="4"/>
        <v>0</v>
      </c>
      <c r="K41" s="86">
        <f t="shared" si="4"/>
        <v>10</v>
      </c>
      <c r="L41" s="222">
        <f t="shared" si="4"/>
        <v>-20349</v>
      </c>
      <c r="M41" s="211">
        <f>M3-M33</f>
        <v>-20359</v>
      </c>
      <c r="N41" s="153">
        <f>N3-N33</f>
        <v>115.66</v>
      </c>
      <c r="O41" s="153">
        <f>O3-O33</f>
        <v>-14844</v>
      </c>
    </row>
    <row r="42" spans="1:16" ht="15.75" thickBot="1" x14ac:dyDescent="0.3">
      <c r="A42" s="75" t="s">
        <v>62</v>
      </c>
      <c r="B42" s="72" t="s">
        <v>143</v>
      </c>
      <c r="C42" s="73"/>
      <c r="D42" s="74">
        <f>D43+D51+D54+D55</f>
        <v>0</v>
      </c>
      <c r="E42" s="74">
        <f t="shared" ref="E42:L42" si="5">E43+E51+E54+E55</f>
        <v>0</v>
      </c>
      <c r="F42" s="74">
        <f t="shared" si="5"/>
        <v>0</v>
      </c>
      <c r="G42" s="74">
        <f t="shared" si="5"/>
        <v>0</v>
      </c>
      <c r="H42" s="74">
        <f t="shared" si="5"/>
        <v>0</v>
      </c>
      <c r="I42" s="74">
        <f t="shared" si="5"/>
        <v>0</v>
      </c>
      <c r="J42" s="74">
        <f t="shared" si="5"/>
        <v>0</v>
      </c>
      <c r="K42" s="74">
        <f t="shared" si="5"/>
        <v>0</v>
      </c>
      <c r="L42" s="215">
        <f t="shared" si="5"/>
        <v>0</v>
      </c>
      <c r="M42" s="212">
        <f>M43+M51+M54+M55</f>
        <v>0</v>
      </c>
      <c r="N42" s="130">
        <f>N43+N51+N54+N55</f>
        <v>0</v>
      </c>
      <c r="O42" s="130">
        <f>O43+O51+O54+O55</f>
        <v>0</v>
      </c>
    </row>
    <row r="43" spans="1:16" s="98" customFormat="1" x14ac:dyDescent="0.25">
      <c r="A43" s="9" t="s">
        <v>94</v>
      </c>
      <c r="B43" s="28" t="s">
        <v>52</v>
      </c>
      <c r="C43" s="48" t="s">
        <v>9</v>
      </c>
      <c r="D43" s="53">
        <f>D44+D45+D46+D47+D48+D49+D50</f>
        <v>0</v>
      </c>
      <c r="E43" s="53">
        <f t="shared" ref="E43:L43" si="6">E44+E45+E46+E47+E48+E49+E50</f>
        <v>0</v>
      </c>
      <c r="F43" s="53">
        <f t="shared" si="6"/>
        <v>0</v>
      </c>
      <c r="G43" s="53">
        <f t="shared" si="6"/>
        <v>0</v>
      </c>
      <c r="H43" s="53">
        <f t="shared" si="6"/>
        <v>0</v>
      </c>
      <c r="I43" s="53">
        <f t="shared" si="6"/>
        <v>0</v>
      </c>
      <c r="J43" s="53">
        <f t="shared" si="6"/>
        <v>0</v>
      </c>
      <c r="K43" s="128"/>
      <c r="L43" s="223">
        <f t="shared" si="6"/>
        <v>0</v>
      </c>
      <c r="M43" s="205"/>
      <c r="N43" s="141"/>
      <c r="O43" s="156"/>
    </row>
    <row r="44" spans="1:16" x14ac:dyDescent="0.25">
      <c r="A44" s="6"/>
      <c r="B44" s="17" t="s">
        <v>12</v>
      </c>
      <c r="C44" s="22"/>
      <c r="D44" s="54"/>
      <c r="E44" s="54"/>
      <c r="F44" s="54"/>
      <c r="G44" s="54"/>
      <c r="H44" s="54"/>
      <c r="I44" s="54"/>
      <c r="J44" s="54"/>
      <c r="K44" s="127"/>
      <c r="L44" s="219">
        <v>0</v>
      </c>
      <c r="M44" s="204"/>
      <c r="N44" s="138"/>
      <c r="O44" s="146"/>
    </row>
    <row r="45" spans="1:16" x14ac:dyDescent="0.25">
      <c r="A45" s="6"/>
      <c r="B45" s="17" t="s">
        <v>14</v>
      </c>
      <c r="C45" s="22"/>
      <c r="D45" s="54"/>
      <c r="E45" s="54"/>
      <c r="F45" s="54"/>
      <c r="G45" s="54"/>
      <c r="H45" s="54"/>
      <c r="I45" s="54"/>
      <c r="J45" s="54"/>
      <c r="K45" s="127"/>
      <c r="L45" s="219">
        <v>0</v>
      </c>
      <c r="M45" s="204"/>
      <c r="N45" s="138"/>
      <c r="O45" s="146"/>
    </row>
    <row r="46" spans="1:16" x14ac:dyDescent="0.25">
      <c r="A46" s="6"/>
      <c r="B46" s="17" t="s">
        <v>16</v>
      </c>
      <c r="C46" s="22"/>
      <c r="D46" s="54"/>
      <c r="E46" s="54"/>
      <c r="F46" s="54"/>
      <c r="G46" s="54"/>
      <c r="H46" s="54"/>
      <c r="I46" s="54"/>
      <c r="J46" s="54"/>
      <c r="K46" s="127"/>
      <c r="L46" s="219">
        <v>0</v>
      </c>
      <c r="M46" s="204"/>
      <c r="N46" s="138"/>
      <c r="O46" s="146"/>
    </row>
    <row r="47" spans="1:16" x14ac:dyDescent="0.25">
      <c r="A47" s="6"/>
      <c r="B47" s="17" t="s">
        <v>19</v>
      </c>
      <c r="C47" s="22"/>
      <c r="D47" s="54"/>
      <c r="E47" s="54"/>
      <c r="F47" s="54"/>
      <c r="G47" s="54"/>
      <c r="H47" s="54"/>
      <c r="I47" s="54"/>
      <c r="J47" s="54"/>
      <c r="K47" s="127"/>
      <c r="L47" s="219">
        <v>0</v>
      </c>
      <c r="M47" s="204"/>
      <c r="N47" s="138"/>
      <c r="O47" s="146"/>
    </row>
    <row r="48" spans="1:16" ht="25.5" x14ac:dyDescent="0.25">
      <c r="A48" s="6"/>
      <c r="B48" s="19" t="s">
        <v>136</v>
      </c>
      <c r="C48" s="22"/>
      <c r="D48" s="54"/>
      <c r="E48" s="54"/>
      <c r="F48" s="54"/>
      <c r="G48" s="54"/>
      <c r="H48" s="54"/>
      <c r="I48" s="54"/>
      <c r="J48" s="54"/>
      <c r="K48" s="127"/>
      <c r="L48" s="219">
        <v>0</v>
      </c>
      <c r="M48" s="204"/>
      <c r="N48" s="138"/>
      <c r="O48" s="146"/>
    </row>
    <row r="49" spans="1:15" x14ac:dyDescent="0.25">
      <c r="A49" s="6"/>
      <c r="B49" s="19" t="s">
        <v>25</v>
      </c>
      <c r="C49" s="22"/>
      <c r="D49" s="54"/>
      <c r="E49" s="54"/>
      <c r="F49" s="54"/>
      <c r="G49" s="54"/>
      <c r="H49" s="54"/>
      <c r="I49" s="54"/>
      <c r="J49" s="54"/>
      <c r="K49" s="127"/>
      <c r="L49" s="219">
        <v>0</v>
      </c>
      <c r="M49" s="204"/>
      <c r="N49" s="138"/>
      <c r="O49" s="146"/>
    </row>
    <row r="50" spans="1:15" ht="25.5" x14ac:dyDescent="0.25">
      <c r="A50" s="6"/>
      <c r="B50" s="19" t="s">
        <v>137</v>
      </c>
      <c r="C50" s="22"/>
      <c r="D50" s="54"/>
      <c r="E50" s="54"/>
      <c r="F50" s="54"/>
      <c r="G50" s="54"/>
      <c r="H50" s="54"/>
      <c r="I50" s="54"/>
      <c r="J50" s="54"/>
      <c r="K50" s="127"/>
      <c r="L50" s="219">
        <v>0</v>
      </c>
      <c r="M50" s="204"/>
      <c r="N50" s="138"/>
      <c r="O50" s="146"/>
    </row>
    <row r="51" spans="1:15" s="98" customFormat="1" x14ac:dyDescent="0.25">
      <c r="A51" s="6" t="s">
        <v>99</v>
      </c>
      <c r="B51" s="30" t="s">
        <v>57</v>
      </c>
      <c r="C51" s="43" t="s">
        <v>58</v>
      </c>
      <c r="D51" s="53">
        <f>D52+D53</f>
        <v>0</v>
      </c>
      <c r="E51" s="53">
        <f t="shared" ref="E51:L51" si="7">E52+E53</f>
        <v>0</v>
      </c>
      <c r="F51" s="53">
        <f t="shared" si="7"/>
        <v>0</v>
      </c>
      <c r="G51" s="53">
        <f t="shared" si="7"/>
        <v>0</v>
      </c>
      <c r="H51" s="53">
        <f t="shared" si="7"/>
        <v>0</v>
      </c>
      <c r="I51" s="53">
        <f t="shared" si="7"/>
        <v>0</v>
      </c>
      <c r="J51" s="53">
        <f t="shared" si="7"/>
        <v>0</v>
      </c>
      <c r="K51" s="128"/>
      <c r="L51" s="223">
        <f t="shared" si="7"/>
        <v>0</v>
      </c>
      <c r="M51" s="205"/>
      <c r="N51" s="141"/>
      <c r="O51" s="150"/>
    </row>
    <row r="52" spans="1:15" x14ac:dyDescent="0.25">
      <c r="A52" s="6"/>
      <c r="B52" s="19" t="s">
        <v>59</v>
      </c>
      <c r="C52" s="22"/>
      <c r="D52" s="54"/>
      <c r="E52" s="54"/>
      <c r="F52" s="54"/>
      <c r="G52" s="54"/>
      <c r="H52" s="54"/>
      <c r="I52" s="54"/>
      <c r="J52" s="54"/>
      <c r="K52" s="127"/>
      <c r="L52" s="219">
        <v>0</v>
      </c>
      <c r="M52" s="204"/>
      <c r="N52" s="138"/>
      <c r="O52" s="146"/>
    </row>
    <row r="53" spans="1:15" x14ac:dyDescent="0.25">
      <c r="A53" s="6"/>
      <c r="B53" s="19" t="s">
        <v>60</v>
      </c>
      <c r="C53" s="22"/>
      <c r="D53" s="54"/>
      <c r="E53" s="54"/>
      <c r="F53" s="54"/>
      <c r="G53" s="54"/>
      <c r="H53" s="54"/>
      <c r="I53" s="54"/>
      <c r="J53" s="54"/>
      <c r="K53" s="127"/>
      <c r="L53" s="219">
        <v>0</v>
      </c>
      <c r="M53" s="204"/>
      <c r="N53" s="138"/>
      <c r="O53" s="146"/>
    </row>
    <row r="54" spans="1:15" s="98" customFormat="1" x14ac:dyDescent="0.25">
      <c r="A54" s="6" t="s">
        <v>95</v>
      </c>
      <c r="B54" s="20" t="s">
        <v>61</v>
      </c>
      <c r="C54" s="43" t="s">
        <v>48</v>
      </c>
      <c r="D54" s="53"/>
      <c r="E54" s="53"/>
      <c r="F54" s="53"/>
      <c r="G54" s="53"/>
      <c r="H54" s="53"/>
      <c r="I54" s="53"/>
      <c r="J54" s="53"/>
      <c r="K54" s="128"/>
      <c r="L54" s="223">
        <v>0</v>
      </c>
      <c r="M54" s="205"/>
      <c r="N54" s="141"/>
      <c r="O54" s="150"/>
    </row>
    <row r="55" spans="1:15" s="98" customFormat="1" ht="26.25" thickBot="1" x14ac:dyDescent="0.3">
      <c r="A55" s="8" t="s">
        <v>100</v>
      </c>
      <c r="B55" s="24" t="s">
        <v>49</v>
      </c>
      <c r="C55" s="100" t="s">
        <v>50</v>
      </c>
      <c r="D55" s="101"/>
      <c r="E55" s="101"/>
      <c r="F55" s="101"/>
      <c r="G55" s="101"/>
      <c r="H55" s="101"/>
      <c r="I55" s="101"/>
      <c r="J55" s="101"/>
      <c r="K55" s="131"/>
      <c r="L55" s="224">
        <v>0</v>
      </c>
      <c r="M55" s="205"/>
      <c r="N55" s="141"/>
      <c r="O55" s="150"/>
    </row>
    <row r="56" spans="1:15" ht="15.75" thickBot="1" x14ac:dyDescent="0.3">
      <c r="A56" s="81" t="s">
        <v>82</v>
      </c>
      <c r="B56" s="78" t="s">
        <v>144</v>
      </c>
      <c r="C56" s="82"/>
      <c r="D56" s="80">
        <f>D57+D58+D59+D60+D61</f>
        <v>0</v>
      </c>
      <c r="E56" s="80">
        <f t="shared" ref="E56:O56" si="8">E57+E58+E59+E60+E61</f>
        <v>0</v>
      </c>
      <c r="F56" s="80">
        <f t="shared" si="8"/>
        <v>0</v>
      </c>
      <c r="G56" s="80">
        <f t="shared" si="8"/>
        <v>0</v>
      </c>
      <c r="H56" s="80">
        <f t="shared" si="8"/>
        <v>0</v>
      </c>
      <c r="I56" s="80">
        <f t="shared" si="8"/>
        <v>0</v>
      </c>
      <c r="J56" s="80">
        <f t="shared" si="8"/>
        <v>0</v>
      </c>
      <c r="K56" s="80">
        <f t="shared" si="8"/>
        <v>10</v>
      </c>
      <c r="L56" s="80">
        <f t="shared" si="8"/>
        <v>10</v>
      </c>
      <c r="M56" s="210">
        <f t="shared" si="8"/>
        <v>0</v>
      </c>
      <c r="N56" s="129">
        <f t="shared" si="8"/>
        <v>0</v>
      </c>
      <c r="O56" s="129">
        <f t="shared" si="8"/>
        <v>10</v>
      </c>
    </row>
    <row r="57" spans="1:15" x14ac:dyDescent="0.25">
      <c r="A57" s="9" t="s">
        <v>96</v>
      </c>
      <c r="B57" s="31" t="s">
        <v>53</v>
      </c>
      <c r="C57" s="377" t="s">
        <v>54</v>
      </c>
      <c r="D57" s="54"/>
      <c r="E57" s="54"/>
      <c r="F57" s="54"/>
      <c r="G57" s="54"/>
      <c r="H57" s="54"/>
      <c r="I57" s="54"/>
      <c r="J57" s="54"/>
      <c r="K57" s="127">
        <v>10</v>
      </c>
      <c r="L57" s="219">
        <v>10</v>
      </c>
      <c r="M57" s="204"/>
      <c r="N57" s="138"/>
      <c r="O57" s="146">
        <v>10</v>
      </c>
    </row>
    <row r="58" spans="1:15" x14ac:dyDescent="0.25">
      <c r="A58" s="6" t="s">
        <v>101</v>
      </c>
      <c r="B58" s="21" t="s">
        <v>55</v>
      </c>
      <c r="C58" s="378"/>
      <c r="D58" s="54"/>
      <c r="E58" s="54"/>
      <c r="F58" s="54"/>
      <c r="G58" s="54"/>
      <c r="H58" s="54"/>
      <c r="I58" s="54"/>
      <c r="J58" s="54"/>
      <c r="K58" s="127"/>
      <c r="L58" s="219">
        <v>0</v>
      </c>
      <c r="M58" s="204"/>
      <c r="N58" s="138"/>
      <c r="O58" s="146"/>
    </row>
    <row r="59" spans="1:15" x14ac:dyDescent="0.25">
      <c r="A59" s="9" t="s">
        <v>97</v>
      </c>
      <c r="B59" s="21" t="s">
        <v>56</v>
      </c>
      <c r="C59" s="378"/>
      <c r="D59" s="54"/>
      <c r="E59" s="54"/>
      <c r="F59" s="54"/>
      <c r="G59" s="54"/>
      <c r="H59" s="54"/>
      <c r="I59" s="54"/>
      <c r="J59" s="54"/>
      <c r="K59" s="127"/>
      <c r="L59" s="219">
        <v>0</v>
      </c>
      <c r="M59" s="204"/>
      <c r="N59" s="138"/>
      <c r="O59" s="146"/>
    </row>
    <row r="60" spans="1:15" x14ac:dyDescent="0.25">
      <c r="A60" s="6" t="s">
        <v>105</v>
      </c>
      <c r="B60" s="19" t="s">
        <v>23</v>
      </c>
      <c r="C60" s="378" t="s">
        <v>24</v>
      </c>
      <c r="D60" s="54"/>
      <c r="E60" s="54"/>
      <c r="F60" s="54"/>
      <c r="G60" s="54"/>
      <c r="H60" s="54"/>
      <c r="I60" s="54"/>
      <c r="J60" s="54"/>
      <c r="K60" s="127"/>
      <c r="L60" s="219">
        <v>0</v>
      </c>
      <c r="M60" s="204"/>
      <c r="N60" s="138"/>
      <c r="O60" s="146"/>
    </row>
    <row r="61" spans="1:15" ht="15.75" thickBot="1" x14ac:dyDescent="0.3">
      <c r="A61" s="9" t="s">
        <v>98</v>
      </c>
      <c r="B61" s="19" t="s">
        <v>27</v>
      </c>
      <c r="C61" s="378"/>
      <c r="D61" s="54"/>
      <c r="E61" s="54"/>
      <c r="F61" s="54"/>
      <c r="G61" s="54"/>
      <c r="H61" s="54"/>
      <c r="I61" s="54"/>
      <c r="J61" s="54"/>
      <c r="K61" s="127"/>
      <c r="L61" s="219">
        <v>0</v>
      </c>
      <c r="M61" s="204"/>
      <c r="N61" s="138"/>
      <c r="O61" s="146"/>
    </row>
    <row r="62" spans="1:15" ht="15.75" thickBot="1" x14ac:dyDescent="0.3">
      <c r="A62" s="83" t="s">
        <v>103</v>
      </c>
      <c r="B62" s="87" t="s">
        <v>104</v>
      </c>
      <c r="C62" s="88"/>
      <c r="D62" s="89">
        <f>D42-D56</f>
        <v>0</v>
      </c>
      <c r="E62" s="89">
        <f t="shared" ref="E62:L62" si="9">E42-E56</f>
        <v>0</v>
      </c>
      <c r="F62" s="89">
        <f t="shared" si="9"/>
        <v>0</v>
      </c>
      <c r="G62" s="89">
        <f t="shared" si="9"/>
        <v>0</v>
      </c>
      <c r="H62" s="89">
        <f t="shared" si="9"/>
        <v>0</v>
      </c>
      <c r="I62" s="89">
        <f t="shared" si="9"/>
        <v>0</v>
      </c>
      <c r="J62" s="89">
        <f t="shared" si="9"/>
        <v>0</v>
      </c>
      <c r="K62" s="89">
        <f t="shared" si="9"/>
        <v>-10</v>
      </c>
      <c r="L62" s="225">
        <f t="shared" si="9"/>
        <v>-10</v>
      </c>
      <c r="M62" s="213">
        <f>M42-M56</f>
        <v>0</v>
      </c>
      <c r="N62" s="132">
        <f>N42-N56</f>
        <v>0</v>
      </c>
      <c r="O62" s="132">
        <f>O42-O56</f>
        <v>-10</v>
      </c>
    </row>
    <row r="63" spans="1:15" ht="15.75" thickBot="1" x14ac:dyDescent="0.3">
      <c r="A63" s="75" t="s">
        <v>102</v>
      </c>
      <c r="B63" s="72" t="s">
        <v>145</v>
      </c>
      <c r="C63" s="76"/>
      <c r="D63" s="74">
        <f>D64+D65+D66+D67+D68+D69+D70</f>
        <v>20359</v>
      </c>
      <c r="E63" s="74">
        <f t="shared" ref="E63:L63" si="10">E64+E65+E66+E67+E68+E69+E70</f>
        <v>0</v>
      </c>
      <c r="F63" s="74">
        <f t="shared" si="10"/>
        <v>0</v>
      </c>
      <c r="G63" s="74">
        <f t="shared" si="10"/>
        <v>0</v>
      </c>
      <c r="H63" s="74">
        <f t="shared" si="10"/>
        <v>0</v>
      </c>
      <c r="I63" s="74">
        <f t="shared" si="10"/>
        <v>0</v>
      </c>
      <c r="J63" s="74">
        <f t="shared" si="10"/>
        <v>0</v>
      </c>
      <c r="K63" s="74">
        <f t="shared" si="10"/>
        <v>0</v>
      </c>
      <c r="L63" s="215">
        <f t="shared" si="10"/>
        <v>20359</v>
      </c>
      <c r="M63" s="212">
        <f>M64+M65+M66+M67+M68+M69+M70</f>
        <v>20359</v>
      </c>
      <c r="N63" s="130">
        <f>N64+N65+N66+N67+N68+N69+N70</f>
        <v>0</v>
      </c>
      <c r="O63" s="130">
        <f>O64+O65+O66+O67+O68+O69+O70</f>
        <v>15599</v>
      </c>
    </row>
    <row r="64" spans="1:15" ht="25.5" x14ac:dyDescent="0.25">
      <c r="A64" s="2" t="s">
        <v>106</v>
      </c>
      <c r="B64" s="32" t="s">
        <v>64</v>
      </c>
      <c r="C64" s="13" t="s">
        <v>65</v>
      </c>
      <c r="D64" s="57"/>
      <c r="E64" s="57"/>
      <c r="F64" s="57"/>
      <c r="G64" s="57"/>
      <c r="H64" s="57"/>
      <c r="I64" s="57"/>
      <c r="J64" s="57"/>
      <c r="K64" s="133"/>
      <c r="L64" s="226">
        <v>0</v>
      </c>
      <c r="M64" s="204"/>
      <c r="N64" s="138"/>
      <c r="O64" s="146"/>
    </row>
    <row r="65" spans="1:15" x14ac:dyDescent="0.25">
      <c r="A65" s="5" t="s">
        <v>108</v>
      </c>
      <c r="B65" s="19" t="s">
        <v>66</v>
      </c>
      <c r="C65" s="23" t="s">
        <v>67</v>
      </c>
      <c r="D65" s="56"/>
      <c r="E65" s="56"/>
      <c r="F65" s="56"/>
      <c r="G65" s="56"/>
      <c r="H65" s="56"/>
      <c r="I65" s="56"/>
      <c r="J65" s="56"/>
      <c r="K65" s="134"/>
      <c r="L65" s="227">
        <v>0</v>
      </c>
      <c r="M65" s="204"/>
      <c r="N65" s="138"/>
      <c r="O65" s="146"/>
    </row>
    <row r="66" spans="1:15" x14ac:dyDescent="0.25">
      <c r="A66" s="2" t="s">
        <v>109</v>
      </c>
      <c r="B66" s="19" t="s">
        <v>69</v>
      </c>
      <c r="C66" s="23" t="s">
        <v>67</v>
      </c>
      <c r="D66" s="56"/>
      <c r="E66" s="56"/>
      <c r="F66" s="56"/>
      <c r="G66" s="56"/>
      <c r="H66" s="56"/>
      <c r="I66" s="56"/>
      <c r="J66" s="56"/>
      <c r="K66" s="134"/>
      <c r="L66" s="227">
        <v>0</v>
      </c>
      <c r="M66" s="204"/>
      <c r="N66" s="138"/>
      <c r="O66" s="146"/>
    </row>
    <row r="67" spans="1:15" x14ac:dyDescent="0.25">
      <c r="A67" s="5" t="s">
        <v>110</v>
      </c>
      <c r="B67" s="19" t="s">
        <v>71</v>
      </c>
      <c r="C67" s="23" t="s">
        <v>67</v>
      </c>
      <c r="D67" s="56"/>
      <c r="E67" s="56"/>
      <c r="F67" s="56"/>
      <c r="G67" s="56"/>
      <c r="H67" s="56"/>
      <c r="I67" s="56"/>
      <c r="J67" s="56"/>
      <c r="K67" s="134"/>
      <c r="L67" s="227">
        <v>0</v>
      </c>
      <c r="M67" s="204"/>
      <c r="N67" s="138"/>
      <c r="O67" s="146"/>
    </row>
    <row r="68" spans="1:15" x14ac:dyDescent="0.25">
      <c r="A68" s="2" t="s">
        <v>111</v>
      </c>
      <c r="B68" s="33" t="s">
        <v>73</v>
      </c>
      <c r="C68" s="23" t="s">
        <v>74</v>
      </c>
      <c r="D68" s="56"/>
      <c r="E68" s="56"/>
      <c r="F68" s="56"/>
      <c r="G68" s="56"/>
      <c r="H68" s="56"/>
      <c r="I68" s="56"/>
      <c r="J68" s="56"/>
      <c r="K68" s="134"/>
      <c r="L68" s="227">
        <v>0</v>
      </c>
      <c r="M68" s="204"/>
      <c r="N68" s="138"/>
      <c r="O68" s="146"/>
    </row>
    <row r="69" spans="1:15" x14ac:dyDescent="0.25">
      <c r="A69" s="5" t="s">
        <v>112</v>
      </c>
      <c r="B69" s="33" t="s">
        <v>76</v>
      </c>
      <c r="C69" s="23" t="s">
        <v>77</v>
      </c>
      <c r="D69" s="56"/>
      <c r="E69" s="56"/>
      <c r="F69" s="56"/>
      <c r="G69" s="56"/>
      <c r="H69" s="56"/>
      <c r="I69" s="56"/>
      <c r="J69" s="56"/>
      <c r="K69" s="134"/>
      <c r="L69" s="227">
        <v>0</v>
      </c>
      <c r="M69" s="204"/>
      <c r="N69" s="138"/>
      <c r="O69" s="146"/>
    </row>
    <row r="70" spans="1:15" ht="27.75" customHeight="1" thickBot="1" x14ac:dyDescent="0.3">
      <c r="A70" s="2" t="s">
        <v>113</v>
      </c>
      <c r="B70" s="34" t="s">
        <v>79</v>
      </c>
      <c r="C70" s="15" t="s">
        <v>80</v>
      </c>
      <c r="D70" s="54">
        <v>20359</v>
      </c>
      <c r="E70" s="54"/>
      <c r="F70" s="54"/>
      <c r="G70" s="54"/>
      <c r="H70" s="54"/>
      <c r="I70" s="54"/>
      <c r="J70" s="54"/>
      <c r="K70" s="127"/>
      <c r="L70" s="219">
        <f>SUM(D70:J70)</f>
        <v>20359</v>
      </c>
      <c r="M70" s="204">
        <v>20359</v>
      </c>
      <c r="N70" s="138"/>
      <c r="O70" s="146">
        <v>15599</v>
      </c>
    </row>
    <row r="71" spans="1:15" ht="15.75" thickBot="1" x14ac:dyDescent="0.3">
      <c r="A71" s="81" t="s">
        <v>107</v>
      </c>
      <c r="B71" s="78" t="s">
        <v>63</v>
      </c>
      <c r="C71" s="82"/>
      <c r="D71" s="80">
        <f>D72+D73+D74+D75+D76+D77+D78</f>
        <v>0</v>
      </c>
      <c r="E71" s="80">
        <f t="shared" ref="E71:O71" si="11">E72+E73+E74+E75+E76+E77+E78</f>
        <v>0</v>
      </c>
      <c r="F71" s="80">
        <f t="shared" si="11"/>
        <v>0</v>
      </c>
      <c r="G71" s="80">
        <f t="shared" si="11"/>
        <v>0</v>
      </c>
      <c r="H71" s="80">
        <f t="shared" si="11"/>
        <v>0</v>
      </c>
      <c r="I71" s="80">
        <f t="shared" si="11"/>
        <v>0</v>
      </c>
      <c r="J71" s="80">
        <f t="shared" si="11"/>
        <v>0</v>
      </c>
      <c r="K71" s="80">
        <f t="shared" si="11"/>
        <v>0</v>
      </c>
      <c r="L71" s="221">
        <f t="shared" si="11"/>
        <v>0</v>
      </c>
      <c r="M71" s="210">
        <f t="shared" si="11"/>
        <v>0</v>
      </c>
      <c r="N71" s="129">
        <f t="shared" si="11"/>
        <v>0</v>
      </c>
      <c r="O71" s="129">
        <f t="shared" si="11"/>
        <v>0</v>
      </c>
    </row>
    <row r="72" spans="1:15" ht="25.5" x14ac:dyDescent="0.25">
      <c r="A72" s="2" t="s">
        <v>114</v>
      </c>
      <c r="B72" s="32" t="s">
        <v>138</v>
      </c>
      <c r="C72" s="13" t="s">
        <v>65</v>
      </c>
      <c r="D72" s="57"/>
      <c r="E72" s="57"/>
      <c r="F72" s="57"/>
      <c r="G72" s="57"/>
      <c r="H72" s="57"/>
      <c r="I72" s="57"/>
      <c r="J72" s="57"/>
      <c r="K72" s="133"/>
      <c r="L72" s="226">
        <v>0</v>
      </c>
      <c r="M72" s="204"/>
      <c r="N72" s="138"/>
      <c r="O72" s="146"/>
    </row>
    <row r="73" spans="1:15" x14ac:dyDescent="0.25">
      <c r="A73" s="5" t="s">
        <v>117</v>
      </c>
      <c r="B73" s="19" t="s">
        <v>68</v>
      </c>
      <c r="C73" s="23" t="s">
        <v>67</v>
      </c>
      <c r="D73" s="56"/>
      <c r="E73" s="56"/>
      <c r="F73" s="56"/>
      <c r="G73" s="56"/>
      <c r="H73" s="56"/>
      <c r="I73" s="56"/>
      <c r="J73" s="56"/>
      <c r="K73" s="134"/>
      <c r="L73" s="227">
        <v>0</v>
      </c>
      <c r="M73" s="204"/>
      <c r="N73" s="138"/>
      <c r="O73" s="146"/>
    </row>
    <row r="74" spans="1:15" x14ac:dyDescent="0.25">
      <c r="A74" s="2" t="s">
        <v>118</v>
      </c>
      <c r="B74" s="19" t="s">
        <v>70</v>
      </c>
      <c r="C74" s="23" t="s">
        <v>67</v>
      </c>
      <c r="D74" s="56"/>
      <c r="E74" s="56"/>
      <c r="F74" s="56"/>
      <c r="G74" s="56"/>
      <c r="H74" s="56"/>
      <c r="I74" s="56"/>
      <c r="J74" s="56"/>
      <c r="K74" s="134"/>
      <c r="L74" s="227">
        <v>0</v>
      </c>
      <c r="M74" s="204"/>
      <c r="N74" s="138"/>
      <c r="O74" s="146"/>
    </row>
    <row r="75" spans="1:15" x14ac:dyDescent="0.25">
      <c r="A75" s="5" t="s">
        <v>119</v>
      </c>
      <c r="B75" s="19" t="s">
        <v>72</v>
      </c>
      <c r="C75" s="23" t="s">
        <v>67</v>
      </c>
      <c r="D75" s="56"/>
      <c r="E75" s="56"/>
      <c r="F75" s="56"/>
      <c r="G75" s="56"/>
      <c r="H75" s="56"/>
      <c r="I75" s="56"/>
      <c r="J75" s="56"/>
      <c r="K75" s="134"/>
      <c r="L75" s="227">
        <v>0</v>
      </c>
      <c r="M75" s="204"/>
      <c r="N75" s="138"/>
      <c r="O75" s="146"/>
    </row>
    <row r="76" spans="1:15" x14ac:dyDescent="0.25">
      <c r="A76" s="2" t="s">
        <v>120</v>
      </c>
      <c r="B76" s="33" t="s">
        <v>75</v>
      </c>
      <c r="C76" s="23" t="s">
        <v>74</v>
      </c>
      <c r="D76" s="56"/>
      <c r="E76" s="56"/>
      <c r="F76" s="56"/>
      <c r="G76" s="56"/>
      <c r="H76" s="56"/>
      <c r="I76" s="56"/>
      <c r="J76" s="56"/>
      <c r="K76" s="134"/>
      <c r="L76" s="227">
        <v>0</v>
      </c>
      <c r="M76" s="204"/>
      <c r="N76" s="138"/>
      <c r="O76" s="146"/>
    </row>
    <row r="77" spans="1:15" ht="25.5" x14ac:dyDescent="0.25">
      <c r="A77" s="5" t="s">
        <v>121</v>
      </c>
      <c r="B77" s="33" t="s">
        <v>139</v>
      </c>
      <c r="C77" s="23" t="s">
        <v>78</v>
      </c>
      <c r="D77" s="56"/>
      <c r="E77" s="56"/>
      <c r="F77" s="56"/>
      <c r="G77" s="56"/>
      <c r="H77" s="56"/>
      <c r="I77" s="56"/>
      <c r="J77" s="56"/>
      <c r="K77" s="134"/>
      <c r="L77" s="227">
        <v>0</v>
      </c>
      <c r="M77" s="204"/>
      <c r="N77" s="138"/>
      <c r="O77" s="146"/>
    </row>
    <row r="78" spans="1:15" ht="15.75" thickBot="1" x14ac:dyDescent="0.3">
      <c r="A78" s="2" t="s">
        <v>122</v>
      </c>
      <c r="B78" s="34" t="s">
        <v>81</v>
      </c>
      <c r="C78" s="15" t="s">
        <v>80</v>
      </c>
      <c r="D78" s="50"/>
      <c r="E78" s="50"/>
      <c r="F78" s="50"/>
      <c r="G78" s="50"/>
      <c r="H78" s="50"/>
      <c r="I78" s="50"/>
      <c r="J78" s="50"/>
      <c r="K78" s="135"/>
      <c r="L78" s="228">
        <v>0</v>
      </c>
      <c r="M78" s="204"/>
      <c r="N78" s="138"/>
      <c r="O78" s="146"/>
    </row>
    <row r="79" spans="1:15" ht="15.75" thickBot="1" x14ac:dyDescent="0.3">
      <c r="A79" s="75" t="s">
        <v>115</v>
      </c>
      <c r="B79" s="72" t="s">
        <v>83</v>
      </c>
      <c r="C79" s="76"/>
      <c r="D79" s="74">
        <f>D80+D81+D82+D83+D84+D85+D86</f>
        <v>0</v>
      </c>
      <c r="E79" s="74">
        <f t="shared" ref="E79:O79" si="12">E80+E81+E82+E83+E84+E85+E86</f>
        <v>0</v>
      </c>
      <c r="F79" s="74">
        <f t="shared" si="12"/>
        <v>0</v>
      </c>
      <c r="G79" s="74">
        <f t="shared" si="12"/>
        <v>0</v>
      </c>
      <c r="H79" s="74">
        <f t="shared" si="12"/>
        <v>0</v>
      </c>
      <c r="I79" s="74">
        <f t="shared" si="12"/>
        <v>0</v>
      </c>
      <c r="J79" s="74">
        <f t="shared" si="12"/>
        <v>0</v>
      </c>
      <c r="K79" s="74">
        <f t="shared" si="12"/>
        <v>0</v>
      </c>
      <c r="L79" s="215">
        <f t="shared" si="12"/>
        <v>0</v>
      </c>
      <c r="M79" s="212">
        <f t="shared" si="12"/>
        <v>0</v>
      </c>
      <c r="N79" s="130">
        <f t="shared" si="12"/>
        <v>0</v>
      </c>
      <c r="O79" s="130">
        <f t="shared" si="12"/>
        <v>0</v>
      </c>
    </row>
    <row r="80" spans="1:15" ht="25.5" x14ac:dyDescent="0.25">
      <c r="A80" s="2" t="s">
        <v>123</v>
      </c>
      <c r="B80" s="32" t="s">
        <v>85</v>
      </c>
      <c r="C80" s="13" t="s">
        <v>65</v>
      </c>
      <c r="D80" s="57"/>
      <c r="E80" s="57"/>
      <c r="F80" s="57"/>
      <c r="G80" s="57"/>
      <c r="H80" s="57"/>
      <c r="I80" s="57"/>
      <c r="J80" s="57"/>
      <c r="K80" s="133"/>
      <c r="L80" s="226">
        <v>0</v>
      </c>
      <c r="M80" s="204"/>
      <c r="N80" s="138"/>
      <c r="O80" s="146"/>
    </row>
    <row r="81" spans="1:17" x14ac:dyDescent="0.25">
      <c r="A81" s="5" t="s">
        <v>124</v>
      </c>
      <c r="B81" s="19" t="s">
        <v>66</v>
      </c>
      <c r="C81" s="23" t="s">
        <v>67</v>
      </c>
      <c r="D81" s="56"/>
      <c r="E81" s="56"/>
      <c r="F81" s="56"/>
      <c r="G81" s="56"/>
      <c r="H81" s="56"/>
      <c r="I81" s="56"/>
      <c r="J81" s="56"/>
      <c r="K81" s="134"/>
      <c r="L81" s="227">
        <v>0</v>
      </c>
      <c r="M81" s="204"/>
      <c r="N81" s="138"/>
      <c r="O81" s="146"/>
    </row>
    <row r="82" spans="1:17" x14ac:dyDescent="0.25">
      <c r="A82" s="2" t="s">
        <v>125</v>
      </c>
      <c r="B82" s="19" t="s">
        <v>69</v>
      </c>
      <c r="C82" s="23" t="s">
        <v>67</v>
      </c>
      <c r="D82" s="56"/>
      <c r="E82" s="56"/>
      <c r="F82" s="56"/>
      <c r="G82" s="56"/>
      <c r="H82" s="56"/>
      <c r="I82" s="56"/>
      <c r="J82" s="56"/>
      <c r="K82" s="134"/>
      <c r="L82" s="227">
        <v>0</v>
      </c>
      <c r="M82" s="204"/>
      <c r="N82" s="138"/>
      <c r="O82" s="146"/>
    </row>
    <row r="83" spans="1:17" x14ac:dyDescent="0.25">
      <c r="A83" s="5" t="s">
        <v>126</v>
      </c>
      <c r="B83" s="19" t="s">
        <v>71</v>
      </c>
      <c r="C83" s="23" t="s">
        <v>67</v>
      </c>
      <c r="D83" s="56"/>
      <c r="E83" s="56"/>
      <c r="F83" s="56"/>
      <c r="G83" s="56"/>
      <c r="H83" s="56"/>
      <c r="I83" s="56"/>
      <c r="J83" s="56"/>
      <c r="K83" s="134"/>
      <c r="L83" s="227">
        <v>0</v>
      </c>
      <c r="M83" s="204"/>
      <c r="N83" s="138"/>
      <c r="O83" s="146"/>
    </row>
    <row r="84" spans="1:17" x14ac:dyDescent="0.25">
      <c r="A84" s="2" t="s">
        <v>127</v>
      </c>
      <c r="B84" s="33" t="s">
        <v>73</v>
      </c>
      <c r="C84" s="23" t="s">
        <v>74</v>
      </c>
      <c r="D84" s="56"/>
      <c r="E84" s="56"/>
      <c r="F84" s="56"/>
      <c r="G84" s="56"/>
      <c r="H84" s="56"/>
      <c r="I84" s="56"/>
      <c r="J84" s="56"/>
      <c r="K84" s="134"/>
      <c r="L84" s="227">
        <v>0</v>
      </c>
      <c r="M84" s="204"/>
      <c r="N84" s="138"/>
      <c r="O84" s="146"/>
    </row>
    <row r="85" spans="1:17" x14ac:dyDescent="0.25">
      <c r="A85" s="5" t="s">
        <v>128</v>
      </c>
      <c r="B85" s="33" t="s">
        <v>76</v>
      </c>
      <c r="C85" s="23" t="s">
        <v>77</v>
      </c>
      <c r="D85" s="54"/>
      <c r="E85" s="54"/>
      <c r="F85" s="54"/>
      <c r="G85" s="54"/>
      <c r="H85" s="54"/>
      <c r="I85" s="54"/>
      <c r="J85" s="54"/>
      <c r="K85" s="127"/>
      <c r="L85" s="219">
        <v>0</v>
      </c>
      <c r="M85" s="204"/>
      <c r="N85" s="138"/>
      <c r="O85" s="146"/>
    </row>
    <row r="86" spans="1:17" ht="26.25" thickBot="1" x14ac:dyDescent="0.3">
      <c r="A86" s="2" t="s">
        <v>129</v>
      </c>
      <c r="B86" s="34" t="s">
        <v>79</v>
      </c>
      <c r="C86" s="15" t="s">
        <v>80</v>
      </c>
      <c r="D86" s="50"/>
      <c r="E86" s="50"/>
      <c r="F86" s="50"/>
      <c r="G86" s="50"/>
      <c r="H86" s="50"/>
      <c r="I86" s="50"/>
      <c r="J86" s="50"/>
      <c r="K86" s="135"/>
      <c r="L86" s="228">
        <v>0</v>
      </c>
      <c r="M86" s="204"/>
      <c r="N86" s="138"/>
      <c r="O86" s="146"/>
    </row>
    <row r="87" spans="1:17" ht="15.75" thickBot="1" x14ac:dyDescent="0.3">
      <c r="A87" s="81" t="s">
        <v>116</v>
      </c>
      <c r="B87" s="379" t="s">
        <v>84</v>
      </c>
      <c r="C87" s="348"/>
      <c r="D87" s="80">
        <f>D88+D89+D90+D91+D92+D93+D94</f>
        <v>0</v>
      </c>
      <c r="E87" s="80">
        <f t="shared" ref="E87:O87" si="13">E88+E89+E90+E91+E92+E93+E94</f>
        <v>0</v>
      </c>
      <c r="F87" s="80">
        <f t="shared" si="13"/>
        <v>0</v>
      </c>
      <c r="G87" s="80">
        <f t="shared" si="13"/>
        <v>0</v>
      </c>
      <c r="H87" s="80">
        <f t="shared" si="13"/>
        <v>0</v>
      </c>
      <c r="I87" s="80">
        <f t="shared" si="13"/>
        <v>0</v>
      </c>
      <c r="J87" s="80">
        <f t="shared" si="13"/>
        <v>0</v>
      </c>
      <c r="K87" s="80">
        <f t="shared" si="13"/>
        <v>0</v>
      </c>
      <c r="L87" s="221">
        <f t="shared" si="13"/>
        <v>0</v>
      </c>
      <c r="M87" s="210">
        <f t="shared" si="13"/>
        <v>0</v>
      </c>
      <c r="N87" s="129">
        <f t="shared" si="13"/>
        <v>0</v>
      </c>
      <c r="O87" s="129">
        <f t="shared" si="13"/>
        <v>0</v>
      </c>
    </row>
    <row r="88" spans="1:17" ht="25.5" x14ac:dyDescent="0.25">
      <c r="A88" s="2" t="s">
        <v>130</v>
      </c>
      <c r="B88" s="32" t="s">
        <v>140</v>
      </c>
      <c r="C88" s="13" t="s">
        <v>65</v>
      </c>
      <c r="D88" s="49"/>
      <c r="E88" s="49"/>
      <c r="F88" s="49"/>
      <c r="G88" s="49"/>
      <c r="H88" s="49"/>
      <c r="I88" s="49"/>
      <c r="J88" s="49"/>
      <c r="K88" s="136"/>
      <c r="L88" s="229">
        <v>0</v>
      </c>
      <c r="M88" s="204"/>
      <c r="N88" s="138"/>
      <c r="O88" s="146"/>
    </row>
    <row r="89" spans="1:17" x14ac:dyDescent="0.25">
      <c r="A89" s="5">
        <v>49</v>
      </c>
      <c r="B89" s="19" t="s">
        <v>68</v>
      </c>
      <c r="C89" s="23" t="s">
        <v>67</v>
      </c>
      <c r="D89" s="54"/>
      <c r="E89" s="54"/>
      <c r="F89" s="54"/>
      <c r="G89" s="54"/>
      <c r="H89" s="54"/>
      <c r="I89" s="54"/>
      <c r="J89" s="54"/>
      <c r="K89" s="127"/>
      <c r="L89" s="219">
        <v>0</v>
      </c>
      <c r="M89" s="204"/>
      <c r="N89" s="138"/>
      <c r="O89" s="146"/>
      <c r="P89" s="11"/>
    </row>
    <row r="90" spans="1:17" x14ac:dyDescent="0.25">
      <c r="A90" s="2" t="s">
        <v>146</v>
      </c>
      <c r="B90" s="19" t="s">
        <v>70</v>
      </c>
      <c r="C90" s="23" t="s">
        <v>67</v>
      </c>
      <c r="D90" s="54"/>
      <c r="E90" s="54"/>
      <c r="F90" s="54"/>
      <c r="G90" s="54"/>
      <c r="H90" s="54"/>
      <c r="I90" s="54"/>
      <c r="J90" s="54"/>
      <c r="K90" s="127"/>
      <c r="L90" s="219">
        <v>0</v>
      </c>
      <c r="M90" s="204"/>
      <c r="N90" s="138"/>
      <c r="O90" s="146"/>
    </row>
    <row r="91" spans="1:17" x14ac:dyDescent="0.25">
      <c r="A91" s="5" t="s">
        <v>147</v>
      </c>
      <c r="B91" s="19" t="s">
        <v>72</v>
      </c>
      <c r="C91" s="23" t="s">
        <v>67</v>
      </c>
      <c r="D91" s="56"/>
      <c r="E91" s="56"/>
      <c r="F91" s="56"/>
      <c r="G91" s="56"/>
      <c r="H91" s="56"/>
      <c r="I91" s="56"/>
      <c r="J91" s="56"/>
      <c r="K91" s="134"/>
      <c r="L91" s="227">
        <v>0</v>
      </c>
      <c r="M91" s="204"/>
      <c r="N91" s="138"/>
      <c r="O91" s="146"/>
    </row>
    <row r="92" spans="1:17" x14ac:dyDescent="0.25">
      <c r="A92" s="2" t="s">
        <v>148</v>
      </c>
      <c r="B92" s="33" t="s">
        <v>75</v>
      </c>
      <c r="C92" s="23" t="s">
        <v>74</v>
      </c>
      <c r="D92" s="56"/>
      <c r="E92" s="56"/>
      <c r="F92" s="56"/>
      <c r="G92" s="56"/>
      <c r="H92" s="56"/>
      <c r="I92" s="56"/>
      <c r="J92" s="56"/>
      <c r="K92" s="134"/>
      <c r="L92" s="227">
        <v>0</v>
      </c>
      <c r="M92" s="204"/>
      <c r="N92" s="138"/>
      <c r="O92" s="146"/>
    </row>
    <row r="93" spans="1:17" ht="25.5" x14ac:dyDescent="0.25">
      <c r="A93" s="5" t="s">
        <v>149</v>
      </c>
      <c r="B93" s="33" t="s">
        <v>152</v>
      </c>
      <c r="C93" s="23" t="s">
        <v>78</v>
      </c>
      <c r="D93" s="56"/>
      <c r="E93" s="56"/>
      <c r="F93" s="56"/>
      <c r="G93" s="56"/>
      <c r="H93" s="56"/>
      <c r="I93" s="56"/>
      <c r="J93" s="56"/>
      <c r="K93" s="134"/>
      <c r="L93" s="227">
        <v>0</v>
      </c>
      <c r="M93" s="204"/>
      <c r="N93" s="138"/>
      <c r="O93" s="146"/>
    </row>
    <row r="94" spans="1:17" ht="15.75" thickBot="1" x14ac:dyDescent="0.3">
      <c r="A94" s="2" t="s">
        <v>150</v>
      </c>
      <c r="B94" s="34" t="s">
        <v>81</v>
      </c>
      <c r="C94" s="15" t="s">
        <v>80</v>
      </c>
      <c r="D94" s="50"/>
      <c r="E94" s="50"/>
      <c r="F94" s="50"/>
      <c r="G94" s="50"/>
      <c r="H94" s="50"/>
      <c r="I94" s="50"/>
      <c r="J94" s="50"/>
      <c r="K94" s="135"/>
      <c r="L94" s="228">
        <v>0</v>
      </c>
      <c r="M94" s="204"/>
      <c r="N94" s="138"/>
      <c r="O94" s="146"/>
    </row>
    <row r="95" spans="1:17" ht="15.75" thickBot="1" x14ac:dyDescent="0.3">
      <c r="A95" s="90" t="s">
        <v>131</v>
      </c>
      <c r="B95" s="91" t="s">
        <v>132</v>
      </c>
      <c r="C95" s="92"/>
      <c r="D95" s="89">
        <f>D63+D79-D71-D87</f>
        <v>20359</v>
      </c>
      <c r="E95" s="89">
        <f t="shared" ref="E95:L95" si="14">E63+E79-E71-E87</f>
        <v>0</v>
      </c>
      <c r="F95" s="89">
        <f t="shared" si="14"/>
        <v>0</v>
      </c>
      <c r="G95" s="89">
        <f t="shared" si="14"/>
        <v>0</v>
      </c>
      <c r="H95" s="89">
        <f t="shared" si="14"/>
        <v>0</v>
      </c>
      <c r="I95" s="89">
        <f t="shared" si="14"/>
        <v>0</v>
      </c>
      <c r="J95" s="89">
        <f t="shared" si="14"/>
        <v>0</v>
      </c>
      <c r="K95" s="89">
        <f t="shared" si="14"/>
        <v>0</v>
      </c>
      <c r="L95" s="225">
        <f t="shared" si="14"/>
        <v>20359</v>
      </c>
      <c r="M95" s="213">
        <f>M63+M79-M71-M87</f>
        <v>20359</v>
      </c>
      <c r="N95" s="132">
        <f>N63+N79-N71-N87</f>
        <v>0</v>
      </c>
      <c r="O95" s="132">
        <f>O63+O79-O71-O87</f>
        <v>15599</v>
      </c>
      <c r="P95" s="10"/>
    </row>
    <row r="96" spans="1:17" ht="15.75" thickBot="1" x14ac:dyDescent="0.3">
      <c r="A96" s="93" t="s">
        <v>133</v>
      </c>
      <c r="B96" s="94" t="s">
        <v>134</v>
      </c>
      <c r="C96" s="95"/>
      <c r="D96" s="96">
        <f>D41+D62+D95</f>
        <v>0</v>
      </c>
      <c r="E96" s="96">
        <f t="shared" ref="E96:L96" si="15">E41+E62+E95</f>
        <v>0</v>
      </c>
      <c r="F96" s="96">
        <f t="shared" si="15"/>
        <v>0</v>
      </c>
      <c r="G96" s="96">
        <f t="shared" si="15"/>
        <v>0</v>
      </c>
      <c r="H96" s="96">
        <f t="shared" si="15"/>
        <v>0</v>
      </c>
      <c r="I96" s="96">
        <f t="shared" si="15"/>
        <v>0</v>
      </c>
      <c r="J96" s="96">
        <f t="shared" si="15"/>
        <v>0</v>
      </c>
      <c r="K96" s="137"/>
      <c r="L96" s="230">
        <f t="shared" si="15"/>
        <v>0</v>
      </c>
      <c r="M96" s="214">
        <f>M41+M62+M95</f>
        <v>0</v>
      </c>
      <c r="N96" s="137">
        <f>N41+N62+N95</f>
        <v>115.66</v>
      </c>
      <c r="O96" s="137">
        <f>O41+O62+O95</f>
        <v>745</v>
      </c>
      <c r="P96" s="10"/>
      <c r="Q96" s="10"/>
    </row>
    <row r="97" spans="2:13" x14ac:dyDescent="0.25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2:13" x14ac:dyDescent="0.25">
      <c r="B98" s="38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2:13" x14ac:dyDescent="0.25">
      <c r="D99" s="10"/>
      <c r="E99" s="10"/>
      <c r="F99" s="10"/>
      <c r="G99" s="10"/>
      <c r="H99" s="10"/>
      <c r="I99" s="10"/>
      <c r="J99" s="10"/>
      <c r="K99" s="10"/>
      <c r="L99" s="10"/>
      <c r="M99" s="66"/>
    </row>
    <row r="100" spans="2:13" x14ac:dyDescent="0.25">
      <c r="D100" s="10"/>
      <c r="E100" s="10"/>
      <c r="F100" s="10"/>
      <c r="G100" s="10"/>
      <c r="H100" s="10"/>
      <c r="I100" s="10"/>
      <c r="J100" s="10"/>
      <c r="K100" s="10"/>
      <c r="L100" s="10"/>
      <c r="M100" s="66"/>
    </row>
    <row r="101" spans="2:13" x14ac:dyDescent="0.25">
      <c r="D101" s="10"/>
      <c r="E101" s="10"/>
      <c r="F101" s="10"/>
      <c r="G101" s="10"/>
      <c r="H101" s="10"/>
      <c r="I101" s="10"/>
      <c r="J101" s="10"/>
      <c r="K101" s="10"/>
      <c r="L101" s="10"/>
      <c r="M101" s="66"/>
    </row>
    <row r="102" spans="2:13" x14ac:dyDescent="0.25">
      <c r="D102" s="10"/>
      <c r="E102" s="10"/>
      <c r="F102" s="10"/>
      <c r="G102" s="10"/>
      <c r="H102" s="10"/>
      <c r="I102" s="10"/>
      <c r="J102" s="10"/>
      <c r="K102" s="10"/>
      <c r="L102" s="10"/>
      <c r="M102" s="66"/>
    </row>
    <row r="103" spans="2:13" x14ac:dyDescent="0.25">
      <c r="D103" s="10"/>
      <c r="E103" s="10"/>
      <c r="F103" s="10"/>
      <c r="G103" s="10"/>
      <c r="H103" s="10"/>
      <c r="I103" s="10"/>
      <c r="J103" s="10"/>
      <c r="K103" s="10"/>
      <c r="L103" s="10"/>
      <c r="M103" s="66"/>
    </row>
    <row r="104" spans="2:13" x14ac:dyDescent="0.25">
      <c r="D104" s="10"/>
      <c r="E104" s="10"/>
      <c r="F104" s="10"/>
      <c r="G104" s="10"/>
      <c r="H104" s="10"/>
      <c r="I104" s="10"/>
      <c r="J104" s="10"/>
      <c r="K104" s="10"/>
      <c r="L104" s="10"/>
      <c r="M104" s="66"/>
    </row>
    <row r="105" spans="2:13" x14ac:dyDescent="0.25">
      <c r="D105" s="10"/>
      <c r="E105" s="10"/>
      <c r="F105" s="10"/>
      <c r="G105" s="10"/>
      <c r="H105" s="10"/>
      <c r="I105" s="10"/>
      <c r="J105" s="10"/>
      <c r="K105" s="10"/>
      <c r="L105" s="10"/>
      <c r="M105" s="66"/>
    </row>
    <row r="106" spans="2:13" x14ac:dyDescent="0.25">
      <c r="D106" s="10"/>
      <c r="E106" s="10"/>
      <c r="F106" s="10"/>
      <c r="G106" s="10"/>
      <c r="H106" s="10"/>
      <c r="I106" s="10"/>
      <c r="J106" s="10"/>
      <c r="K106" s="10"/>
      <c r="L106" s="10"/>
      <c r="M106" s="66"/>
    </row>
  </sheetData>
  <mergeCells count="10">
    <mergeCell ref="M1:M2"/>
    <mergeCell ref="J1:J2"/>
    <mergeCell ref="A1:A2"/>
    <mergeCell ref="B1:B2"/>
    <mergeCell ref="B87:C87"/>
    <mergeCell ref="C60:C61"/>
    <mergeCell ref="C57:C59"/>
    <mergeCell ref="D1:D2"/>
    <mergeCell ref="C39:C40"/>
    <mergeCell ref="C34:C38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Header>&amp;C&amp;"Times New Roman,Félkövér"&amp;10Vadvirág Napköziotthonos Óvoda bevételei és kiadásai mérlegszerűen 
2014. év&amp;R&amp;"Times New Roman,Normál"&amp;10 3. sz. melléklet
EFt</oddHeader>
  </headerFooter>
  <rowBreaks count="1" manualBreakCount="1">
    <brk id="9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" sqref="B1"/>
    </sheetView>
  </sheetViews>
  <sheetFormatPr defaultRowHeight="15" x14ac:dyDescent="0.25"/>
  <cols>
    <col min="1" max="1" width="15.85546875" customWidth="1"/>
    <col min="2" max="2" width="35.28515625" customWidth="1"/>
    <col min="3" max="3" width="21.140625" customWidth="1"/>
  </cols>
  <sheetData>
    <row r="1" spans="1:3" ht="39" x14ac:dyDescent="0.25">
      <c r="A1" s="383"/>
      <c r="B1" s="384" t="s">
        <v>197</v>
      </c>
      <c r="C1" s="385" t="s">
        <v>198</v>
      </c>
    </row>
    <row r="2" spans="1:3" x14ac:dyDescent="0.25">
      <c r="A2" s="386"/>
      <c r="B2" s="387"/>
      <c r="C2" s="388"/>
    </row>
    <row r="3" spans="1:3" x14ac:dyDescent="0.25">
      <c r="A3" s="386" t="s">
        <v>1</v>
      </c>
      <c r="B3" s="389" t="s">
        <v>23</v>
      </c>
      <c r="C3" s="388">
        <v>9803</v>
      </c>
    </row>
    <row r="4" spans="1:3" x14ac:dyDescent="0.25">
      <c r="A4" s="386"/>
      <c r="B4" s="387"/>
      <c r="C4" s="388"/>
    </row>
    <row r="5" spans="1:3" x14ac:dyDescent="0.25">
      <c r="A5" s="386" t="s">
        <v>51</v>
      </c>
      <c r="B5" s="389" t="s">
        <v>27</v>
      </c>
      <c r="C5" s="388">
        <v>0</v>
      </c>
    </row>
    <row r="6" spans="1:3" x14ac:dyDescent="0.25">
      <c r="A6" s="386"/>
      <c r="B6" s="389"/>
      <c r="C6" s="388"/>
    </row>
    <row r="7" spans="1:3" x14ac:dyDescent="0.25">
      <c r="A7" s="386" t="s">
        <v>62</v>
      </c>
      <c r="B7" s="390" t="s">
        <v>199</v>
      </c>
      <c r="C7" s="388"/>
    </row>
    <row r="8" spans="1:3" x14ac:dyDescent="0.25">
      <c r="A8" s="386"/>
      <c r="B8" s="391"/>
      <c r="C8" s="388"/>
    </row>
    <row r="9" spans="1:3" x14ac:dyDescent="0.25">
      <c r="A9" s="386"/>
      <c r="B9" s="391"/>
      <c r="C9" s="388"/>
    </row>
    <row r="10" spans="1:3" x14ac:dyDescent="0.25">
      <c r="A10" s="386"/>
      <c r="B10" s="391"/>
      <c r="C10" s="388"/>
    </row>
    <row r="11" spans="1:3" x14ac:dyDescent="0.25">
      <c r="A11" s="386"/>
      <c r="B11" s="392"/>
      <c r="C11" s="388"/>
    </row>
    <row r="12" spans="1:3" ht="15.75" thickBot="1" x14ac:dyDescent="0.3">
      <c r="A12" s="393" t="s">
        <v>200</v>
      </c>
      <c r="B12" s="394"/>
      <c r="C12" s="395">
        <f>SUM(C3:C11)</f>
        <v>9803</v>
      </c>
    </row>
  </sheetData>
  <mergeCells count="1">
    <mergeCell ref="A12:B1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1.SZ. MELLÉKELET</vt:lpstr>
      <vt:lpstr>1.A MELLÉKLET</vt:lpstr>
      <vt:lpstr>ÖNK 2</vt:lpstr>
      <vt:lpstr>óvoda 3</vt:lpstr>
      <vt:lpstr>Tartalék</vt:lpstr>
      <vt:lpstr>'1.SZ. MELLÉKELET'!Nyomtatási_terület</vt:lpstr>
      <vt:lpstr>'óvoda 3'!Nyomtatási_terület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Baumgartner Mónika</dc:creator>
  <cp:lastModifiedBy>Bartha Eniko</cp:lastModifiedBy>
  <cp:lastPrinted>2014-11-21T08:12:32Z</cp:lastPrinted>
  <dcterms:created xsi:type="dcterms:W3CDTF">2013-01-21T10:18:21Z</dcterms:created>
  <dcterms:modified xsi:type="dcterms:W3CDTF">2017-01-17T20:52:50Z</dcterms:modified>
</cp:coreProperties>
</file>