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firstSheet="1" activeTab="1"/>
  </bookViews>
  <sheets>
    <sheet name="ÖSSZEFÜGGÉSEK " sheetId="1" state="hidden" r:id="rId1"/>
    <sheet name="1.sz.mell." sheetId="2" r:id="rId2"/>
    <sheet name="2.sz.mell  " sheetId="3" r:id="rId3"/>
    <sheet name="3.sz.mell  " sheetId="4" r:id="rId4"/>
    <sheet name="ELLENŐRZÉS 1.sz.2.a.sz.2.b.sz." sheetId="5" state="hidden" r:id="rId5"/>
    <sheet name="4.1.sz.mell. " sheetId="6" r:id="rId6"/>
    <sheet name="4.2 sz. mell." sheetId="7" r:id="rId7"/>
    <sheet name="5.sz.mell." sheetId="8" r:id="rId8"/>
    <sheet name="6.sz. mellélket" sheetId="9" r:id="rId9"/>
    <sheet name="7.1 sz. mell." sheetId="10" r:id="rId10"/>
    <sheet name="7.2 sz. mell." sheetId="11" r:id="rId11"/>
    <sheet name="8.1..sz.mellélklet" sheetId="12" r:id="rId12"/>
    <sheet name="8.2.sz.mell" sheetId="13" r:id="rId13"/>
    <sheet name="8.3.sz.mell" sheetId="14" state="hidden" r:id="rId14"/>
    <sheet name="9.1. mell " sheetId="15" r:id="rId15"/>
    <sheet name="9.2. mell " sheetId="16" r:id="rId16"/>
    <sheet name="9.3. mell " sheetId="17" r:id="rId17"/>
    <sheet name="10.1. sz melléklet" sheetId="18" r:id="rId18"/>
    <sheet name="10.2.mell" sheetId="19" r:id="rId19"/>
  </sheets>
  <externalReferences>
    <externalReference r:id="rId22"/>
  </externalReferences>
  <definedNames>
    <definedName name="Száz">#REF!</definedName>
  </definedNames>
  <calcPr fullCalcOnLoad="1"/>
</workbook>
</file>

<file path=xl/sharedStrings.xml><?xml version="1.0" encoding="utf-8"?>
<sst xmlns="http://schemas.openxmlformats.org/spreadsheetml/2006/main" count="1156" uniqueCount="526">
  <si>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</si>
  <si>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</si>
  <si>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</si>
  <si>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</si>
  <si>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</si>
  <si>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</si>
  <si>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</si>
  <si>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</si>
  <si>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</si>
  <si>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</si>
  <si>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</si>
  <si>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 xml:space="preserve"> KIADÁSOK ÖSSZESEN: (5+6)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</si>
  <si>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</si>
  <si>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</si>
  <si>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</si>
  <si>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</si>
  <si>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</si>
  <si>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</si>
  <si>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</si>
  <si>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Működési célú kamatkiadások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</si>
  <si>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</si>
  <si>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</si>
  <si>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</si>
  <si>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</si>
  <si>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</si>
  <si>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</si>
  <si>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</si>
  <si>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</si>
  <si>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</si>
  <si>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</si>
  <si>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</si>
  <si>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</si>
  <si>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</si>
  <si>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</si>
  <si>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</si>
  <si>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</si>
  <si>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</si>
  <si>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</si>
  <si>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</si>
  <si>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</si>
  <si>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</si>
  <si>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</si>
  <si>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</si>
  <si>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>III. Felhalmozási és tőkejellegű bevételek (3.1+…+3.3)</t>
  </si>
  <si>
    <t>IV. Véglegesen átvett pénzeszközök (4.1+...+4.4)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</si>
  <si>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</si>
  <si>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</si>
  <si>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</si>
  <si>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</si>
  <si>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</si>
  <si>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</si>
  <si>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</si>
  <si>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</si>
  <si>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</si>
  <si>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</si>
  <si>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Intézményi beruházási kiadások (áfával)</t>
  </si>
  <si>
    <t>KÖLTSÉGVETÉSI KIADÁSOK ÖSSZESEN: (1+2+3+4)</t>
  </si>
  <si>
    <t>V. Finanszírozási célú műveletek kiadásai</t>
  </si>
  <si>
    <t>KIADÁSOK ÖSSZESEN: (5+6)</t>
  </si>
  <si>
    <t>Eredeti</t>
  </si>
  <si>
    <t>Módosított</t>
  </si>
  <si>
    <t>előirányzat</t>
  </si>
  <si>
    <t>7=(4+6)</t>
  </si>
  <si>
    <t>EGYSZERŰSÍTETT PÉNZFORGALMI JELENTÉS</t>
  </si>
  <si>
    <t>Dologi és egyéb folyó  kiadások</t>
  </si>
  <si>
    <t xml:space="preserve">Kiegyenlítő, függő, átfutó kiadások </t>
  </si>
  <si>
    <t>Önkormányzatok sajátos működési bevétele</t>
  </si>
  <si>
    <t xml:space="preserve">1. Tartós tőke </t>
  </si>
  <si>
    <t>1. Tartós tőke</t>
  </si>
  <si>
    <t>2010. évi tényadatok BEVÉTELEK</t>
  </si>
  <si>
    <t>2011. évi módosított előirányzat BEVÉTELEK</t>
  </si>
  <si>
    <t>2011. évi teljesítés BEVÉTELEK</t>
  </si>
  <si>
    <t>2010. évi tényadatok KIADÁSOK</t>
  </si>
  <si>
    <t>2011. évi módosított előirányzat KIADÁSOK</t>
  </si>
  <si>
    <t>2011.  évi teljesítés KIADÁSOK</t>
  </si>
  <si>
    <t>Hitel, kölcsön állomány  2011. dec. 31-én</t>
  </si>
  <si>
    <t>2013. után</t>
  </si>
  <si>
    <t>Intézményi beruházási kiadások</t>
  </si>
  <si>
    <t>2011. ÉV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</si>
  <si>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</si>
  <si>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</si>
  <si>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</si>
  <si>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</si>
  <si>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</si>
  <si>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 xml:space="preserve"> Ezer forintban </t>
  </si>
  <si>
    <t>Önkorm. sajátos működési bevételei</t>
  </si>
  <si>
    <t>EU támogatás működési</t>
  </si>
  <si>
    <t>Működési célú pénzeszk.átvétele ÁH kiv.</t>
  </si>
  <si>
    <t>Működési célú pénzeszk átadás non-profit</t>
  </si>
  <si>
    <t>EU-s támogatásból származó forrás beruházás</t>
  </si>
  <si>
    <t>EU-s támogatásból származó forrás felújítás</t>
  </si>
  <si>
    <t>EU-s támogat. megvalósuló projekt felújít.</t>
  </si>
  <si>
    <t>Közp. előirányzatokból támogatás</t>
  </si>
  <si>
    <t>EU-s támogat. megvalósuló projekt beruh.</t>
  </si>
  <si>
    <t>Lakosss. K törlesztés. ÁHT kívülről</t>
  </si>
  <si>
    <t>Hitelfelvétel csatorna</t>
  </si>
  <si>
    <t>Költségvetéso többlet: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</si>
  <si>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</si>
  <si>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</si>
  <si>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</si>
  <si>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</si>
  <si>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</si>
  <si>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</si>
  <si>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</si>
  <si>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</si>
  <si>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>VAGYONKIMUTATÁS
a könyvviteli mérlegben értékkel szereplő forrásokról</t>
  </si>
  <si>
    <t>I/1. Intézményi működési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</si>
  <si>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</si>
  <si>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Normatív hozzájárulások</t>
  </si>
  <si>
    <t>Fejlesztési célú támogatások (4.7.1+…+4.7.3)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</si>
  <si>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</si>
  <si>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Támogatásértékű működési bevételek (6.1.1.+…+6.1.4.)</t>
  </si>
  <si>
    <t>Támogatásértékű felhalmozási bevételek (6.2.1.+…+6.2.4.)</t>
  </si>
  <si>
    <t>Felhalm. célú pénzeszk. átvétel államháztartáson kívülről</t>
  </si>
  <si>
    <t>II. Felhalmozási célú bevételek és kiadások mérlege
(Önkormányzati szinten)</t>
  </si>
  <si>
    <t>Felhalmozási és tőke jellegű bevételek</t>
  </si>
  <si>
    <t>VII. Előző évi vállalkozási eredmény igénybevétele</t>
  </si>
  <si>
    <t>11.1.</t>
  </si>
  <si>
    <t>11.2.</t>
  </si>
  <si>
    <t>11.3.</t>
  </si>
  <si>
    <t>11.4.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</si>
  <si>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</si>
  <si>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</si>
  <si>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</si>
  <si>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</si>
  <si>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</si>
  <si>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</si>
  <si>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</si>
  <si>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</si>
  <si>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</si>
  <si>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</si>
  <si>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</si>
  <si>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</si>
  <si>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</si>
  <si>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</si>
  <si>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</si>
  <si>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</si>
  <si>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</si>
  <si>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</si>
  <si>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</si>
  <si>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</si>
  <si>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</si>
  <si>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</si>
  <si>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</si>
  <si>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ELTÉRÉS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</si>
  <si>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</si>
  <si>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</si>
  <si>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</si>
  <si>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</si>
  <si>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</si>
  <si>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</si>
  <si>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</si>
  <si>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</si>
  <si>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1. sz. táblázat</t>
  </si>
  <si>
    <t>2. sz. táblázat</t>
  </si>
  <si>
    <t>3. sz. táblázat</t>
  </si>
  <si>
    <t>4. sz. táblázat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</si>
  <si>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</si>
  <si>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</si>
  <si>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</si>
  <si>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</si>
  <si>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</si>
  <si>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</si>
  <si>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</si>
  <si>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</si>
  <si>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</si>
  <si>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</si>
  <si>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</si>
  <si>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</si>
  <si>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</si>
  <si>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</si>
  <si>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</si>
  <si>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</si>
  <si>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</si>
  <si>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</si>
  <si>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</si>
  <si>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</si>
  <si>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F) KÖTELEZETTSÉGEK ÖSSZESEN</t>
  </si>
  <si>
    <t>FORRÁSOK ÖSSZESEN</t>
  </si>
  <si>
    <t>...................................... ÖNKORMÁNYZATA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</si>
  <si>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</si>
  <si>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</si>
  <si>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</si>
  <si>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</si>
  <si>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</si>
  <si>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</si>
  <si>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</si>
  <si>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</si>
  <si>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ESZKÖZÖK</t>
  </si>
  <si>
    <t>Sorszám</t>
  </si>
  <si>
    <t>1</t>
  </si>
  <si>
    <t>2</t>
  </si>
  <si>
    <t>3</t>
  </si>
  <si>
    <t>Függő, átfutó, kiegyenlítő bevételek</t>
  </si>
  <si>
    <t>Függő, átfutó, kiegyenlítő kiadások</t>
  </si>
  <si>
    <t>II. Támogatások, kiegészítések (2.1+…+2.3)</t>
  </si>
  <si>
    <t>FORRÁSOK</t>
  </si>
  <si>
    <t>Hitel, kölcsön állomány december 31-én</t>
  </si>
  <si>
    <t>Adatok: ezer forintban!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</si>
  <si>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</si>
  <si>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</si>
  <si>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</si>
  <si>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</si>
  <si>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</si>
  <si>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</si>
  <si>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</si>
  <si>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</si>
  <si>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</si>
  <si>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Tárgyi eszközök, imm. javak értékesítése</t>
  </si>
  <si>
    <t>Költségvetési hiány:</t>
  </si>
  <si>
    <t>Költségvetési többlet:</t>
  </si>
  <si>
    <t>Finanszírozási kiadások (14+…+24)</t>
  </si>
  <si>
    <t xml:space="preserve"> </t>
  </si>
  <si>
    <t>Illeték</t>
  </si>
  <si>
    <t>2012.</t>
  </si>
  <si>
    <t>Költségvetési pénzforgalmi kiadások összesen ( 01+...+12 )</t>
  </si>
  <si>
    <t>1. sz. melléklet Bevételek táblázat 6. oszlop 11 sora =</t>
  </si>
  <si>
    <t>1. sz. melléklet Bevételek táblázat 6. oszlop 12 sora =</t>
  </si>
  <si>
    <t>1. sz. melléklet Kiadások táblázat 6. oszlop 6 sora =</t>
  </si>
  <si>
    <t>1. sz. melléklet Kiadások táblázat 6. oszlop 7 sora =</t>
  </si>
  <si>
    <t>III. Befektetett pénzügyi eszközök</t>
  </si>
  <si>
    <t xml:space="preserve">                                                                                         </t>
  </si>
  <si>
    <t>EU-s támogatásból megvalósuló pr beruházás</t>
  </si>
  <si>
    <t>EU-s támogatásból megvalósuló pr felújítás</t>
  </si>
  <si>
    <t>Beruházások</t>
  </si>
  <si>
    <t>Központosított előirányzatokból támogatás</t>
  </si>
  <si>
    <t>1.5.</t>
  </si>
  <si>
    <t>2013.</t>
  </si>
  <si>
    <t>Átengedett központi adók (SZJA, Gépjárműadó)</t>
  </si>
  <si>
    <t>Előző évi költségvetési finanszírozások</t>
  </si>
  <si>
    <t>6.1.1.2</t>
  </si>
  <si>
    <t>Támogatás értékű bevétel központi kvt szervtől</t>
  </si>
  <si>
    <t>EU-s támogatásból származó bevétel beruházás</t>
  </si>
  <si>
    <t>6.2.2.1</t>
  </si>
  <si>
    <t>EU-s támogatásból származó bevétel felújítás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</si>
  <si>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</si>
  <si>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</si>
  <si>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</si>
  <si>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</si>
  <si>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</si>
  <si>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</si>
  <si>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</si>
  <si>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</si>
  <si>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</si>
  <si>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</si>
  <si>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</si>
  <si>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</si>
  <si>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</si>
  <si>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</si>
  <si>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</si>
  <si>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Bevételek táblázat 6. oszlop 8 sora =</t>
  </si>
  <si>
    <t>1. sz. melléklet Kiadások táblázat 3.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</si>
  <si>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</si>
  <si>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</si>
  <si>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</si>
  <si>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>1. sz. melléklet Kiadások táblázat 5. oszlop 5 sora =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</si>
  <si>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</si>
  <si>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</si>
  <si>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</si>
  <si>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>1. sz. melléklet Kiadások táblázat 6. oszlop 5 sora =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</si>
  <si>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</si>
  <si>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</si>
  <si>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</si>
  <si>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FORRÁSOK ÖSSZESEN  (04+11+27)</t>
  </si>
  <si>
    <t>Szociális támogatás</t>
  </si>
  <si>
    <t>Normatív kötött támogatás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</si>
  <si>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</si>
  <si>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</si>
  <si>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</si>
  <si>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</si>
  <si>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</si>
  <si>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</si>
  <si>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</si>
  <si>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</si>
  <si>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</si>
  <si>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</si>
  <si>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</si>
  <si>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</si>
  <si>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</si>
  <si>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</si>
  <si>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</si>
  <si>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</si>
  <si>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1. sz. melléklet Bevételek táblázat 3. oszlop 11 sora =</t>
  </si>
  <si>
    <t>1. sz. melléklet Bevételek táblázat 3.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</si>
  <si>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</si>
  <si>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</si>
  <si>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</si>
  <si>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</si>
  <si>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5. oszlop 6 sora =</t>
  </si>
  <si>
    <t>1. sz. melléklet Kiadások táblázat 5. oszlop 7 sora =</t>
  </si>
  <si>
    <t>Zárszámadási rendelet űrlapjainak összefüggései: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</si>
  <si>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</si>
  <si>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</si>
  <si>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</si>
  <si>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</si>
  <si>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</si>
  <si>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</si>
  <si>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</si>
  <si>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</si>
  <si>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</si>
  <si>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</si>
  <si>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</si>
  <si>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</si>
  <si>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</si>
  <si>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</si>
  <si>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</si>
  <si>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</si>
  <si>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Központi támogatás</t>
  </si>
  <si>
    <t>Egyéb</t>
  </si>
  <si>
    <t xml:space="preserve">Támogatásértékű működési bevételek </t>
  </si>
  <si>
    <t xml:space="preserve">Támogatásértékű felhalmozási bevételek </t>
  </si>
  <si>
    <t>II. Felhalmozási és tőke jellegű kiadások (2.1+…+2.4)</t>
  </si>
  <si>
    <t>III. Tartalékok (3.1+3.2)</t>
  </si>
  <si>
    <t>IV. Egyéb kiadások</t>
  </si>
  <si>
    <t>Kiadási jogcím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</si>
  <si>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</si>
  <si>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</si>
  <si>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</si>
  <si>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</si>
  <si>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</si>
  <si>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</si>
  <si>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</si>
  <si>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</si>
  <si>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</si>
  <si>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</si>
  <si>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</si>
  <si>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</si>
  <si>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</si>
  <si>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</si>
  <si>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</si>
  <si>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</si>
  <si>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</si>
  <si>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</si>
  <si>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</si>
  <si>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</si>
  <si>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</si>
  <si>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</si>
  <si>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</si>
  <si>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</si>
  <si>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</si>
  <si>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</si>
  <si>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</si>
  <si>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</si>
  <si>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</si>
  <si>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</si>
  <si>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</si>
  <si>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</si>
  <si>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</si>
  <si>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</si>
  <si>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</si>
  <si>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</si>
  <si>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</si>
  <si>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Ezer forintban !</t>
  </si>
  <si>
    <t>Bevételek</t>
  </si>
  <si>
    <t>Intézményi működési bevételek</t>
  </si>
  <si>
    <t>Helyi adók</t>
  </si>
  <si>
    <t>Bírságok, egyéb bevételek</t>
  </si>
  <si>
    <t>Egyéb központi támogatás</t>
  </si>
  <si>
    <t>Pénzforgalom nélküli bevételek</t>
  </si>
  <si>
    <t>Kiadások</t>
  </si>
  <si>
    <t>Általános tartalék</t>
  </si>
  <si>
    <t>Céltartalék</t>
  </si>
  <si>
    <t>Egyéb kiadások</t>
  </si>
  <si>
    <t>Önkormányzati támogatás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</si>
  <si>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</si>
  <si>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</si>
  <si>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</si>
  <si>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</si>
  <si>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</si>
  <si>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</si>
  <si>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</si>
  <si>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</si>
  <si>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</si>
  <si>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</si>
  <si>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Eredeti előirányzat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</si>
  <si>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</si>
  <si>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</si>
  <si>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</si>
  <si>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</si>
  <si>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</si>
  <si>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</si>
  <si>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Önkormányzatok sajátos felhalmozási és tőkebevételei</t>
  </si>
  <si>
    <t>Tárgyi eszközök, immateriális javak értékesítése</t>
  </si>
  <si>
    <t>Pénzügyi befektetések bevételei</t>
  </si>
  <si>
    <t>Felújítás</t>
  </si>
  <si>
    <t>Pénzügyi befektetések kiadásai</t>
  </si>
  <si>
    <t>Társadalom- és szociálpolitikai juttatások</t>
  </si>
  <si>
    <t>Támogatások, kiegészítések</t>
  </si>
  <si>
    <t>Kölcsön-
nyújtás
éve</t>
  </si>
  <si>
    <t xml:space="preserve">Lejárat
éve </t>
  </si>
  <si>
    <t>Egyéb folyó kiadások</t>
  </si>
  <si>
    <t>Véglegesen átvett pénzeszk.</t>
  </si>
  <si>
    <t>Cél-, címzett támogatás</t>
  </si>
  <si>
    <t>Intézményi beruházás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</si>
  <si>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</si>
  <si>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</si>
  <si>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</si>
  <si>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</si>
  <si>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</si>
  <si>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</si>
  <si>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</si>
  <si>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</si>
  <si>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</si>
  <si>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</si>
  <si>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</si>
  <si>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</si>
  <si>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</si>
  <si>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</si>
  <si>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</si>
  <si>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</si>
  <si>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</si>
  <si>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</si>
  <si>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</si>
  <si>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</si>
  <si>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</si>
  <si>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</si>
  <si>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</si>
  <si>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</si>
  <si>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</si>
  <si>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</si>
  <si>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</si>
  <si>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</si>
  <si>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</si>
  <si>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</si>
  <si>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</si>
  <si>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</si>
  <si>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</si>
  <si>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</si>
  <si>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</si>
  <si>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</si>
  <si>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</si>
  <si>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I.   Immateriális javak</t>
  </si>
  <si>
    <t>II.  Tárgyi eszközök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</si>
  <si>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</si>
  <si>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</si>
  <si>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</si>
  <si>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</si>
  <si>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</si>
  <si>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</si>
  <si>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</si>
  <si>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</si>
  <si>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</si>
  <si>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</si>
  <si>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</si>
  <si>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</si>
  <si>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</si>
  <si>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</si>
  <si>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</si>
  <si>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</si>
  <si>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</si>
  <si>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</si>
  <si>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</si>
  <si>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</si>
  <si>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</si>
  <si>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</si>
  <si>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</si>
  <si>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</si>
  <si>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</si>
  <si>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</si>
  <si>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</si>
  <si>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</si>
  <si>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</si>
  <si>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</si>
  <si>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4.7.3.</t>
  </si>
  <si>
    <t>Működési célú pénzmaradvány átadás</t>
  </si>
  <si>
    <t>Felhalmozási célú pénzmaradvány átadás</t>
  </si>
  <si>
    <t>2.7.</t>
  </si>
  <si>
    <t>Módosított előirányzat</t>
  </si>
  <si>
    <t>Teljesítés</t>
  </si>
  <si>
    <t>Egyéb fejlesztési támogatás</t>
  </si>
  <si>
    <t>Pénzügyi befektetésekből származó bevétel</t>
  </si>
  <si>
    <t>EU-s támogatásból származó bevétel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</si>
  <si>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</si>
  <si>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</si>
  <si>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</si>
  <si>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</si>
  <si>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</si>
  <si>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</si>
  <si>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Likvid hitelek felvétele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</si>
  <si>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</si>
  <si>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</si>
  <si>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</si>
  <si>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</si>
  <si>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BEVÉTELEK ÖSSZESEN: (8+9+10+11)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</si>
  <si>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</si>
  <si>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PILISSZENTLÁSZLÓ KÖZSÉG ÖNKORMÁNYZATA
EGYSZERŰSÍTETT MÉRLEG</t>
  </si>
  <si>
    <t>PILISSZENTLÁSZLÓ  ÖNKORMÁNYZATA</t>
  </si>
  <si>
    <t>% ARÁNYÚ TELJESÍTÉS</t>
  </si>
  <si>
    <t>%-os arány</t>
  </si>
  <si>
    <t>Kölcsön nyújtása nem történt</t>
  </si>
  <si>
    <t>Hitel nyújtása nem történt.</t>
  </si>
  <si>
    <t xml:space="preserve">ÁHT kívülről, átvett </t>
  </si>
  <si>
    <t>A. Befektetett eszközök</t>
  </si>
  <si>
    <t>I.Készletek</t>
  </si>
  <si>
    <t>II. Követelések</t>
  </si>
  <si>
    <t>III. Értékpapírok</t>
  </si>
  <si>
    <t>IV. pénzeszközök összesen</t>
  </si>
  <si>
    <t>V. Egyéb aktív elszámolások</t>
  </si>
  <si>
    <t>B. Forgóeszközök összesen</t>
  </si>
  <si>
    <t>Eszközök összesen</t>
  </si>
  <si>
    <t>I. Immateriális javak</t>
  </si>
  <si>
    <t>II. tárgyi eszközök</t>
  </si>
  <si>
    <t>IV..Üzemeltetésre átadott / vett eszközök</t>
  </si>
  <si>
    <t>2012. évi</t>
  </si>
  <si>
    <t>2012. évi eredeti ei.</t>
  </si>
  <si>
    <t>2012. évi 
mód. ei.</t>
  </si>
  <si>
    <t>2012. évi 
teljesités</t>
  </si>
  <si>
    <t>2012. évi módosított ei.</t>
  </si>
  <si>
    <t xml:space="preserve">
2012. évi 
teljesítés
</t>
  </si>
  <si>
    <t>Összes teljesítés 2012. dec. 31-ig</t>
  </si>
  <si>
    <t>Felhasználás
2012. dec.31-ig</t>
  </si>
  <si>
    <t xml:space="preserve">         2012. ÉV</t>
  </si>
  <si>
    <t>2012. ÉV</t>
  </si>
  <si>
    <t>2012. év</t>
  </si>
  <si>
    <t xml:space="preserve">Egyéb kvi szervtől átvett tám. Választás </t>
  </si>
  <si>
    <t>"Vadvirág" Napköziotthonos Óvoda</t>
  </si>
  <si>
    <t>Polgármester Hivatal</t>
  </si>
  <si>
    <t>Vadvirág Napköziotthonos Óvoda</t>
  </si>
  <si>
    <t>Fűnyíró traktor</t>
  </si>
  <si>
    <t>63.731 E Ft többlet</t>
  </si>
  <si>
    <t xml:space="preserve">I. Intézményi működési bevételei </t>
  </si>
  <si>
    <t>Irányító szervtől kapott támogatás</t>
  </si>
  <si>
    <t>Tervezett maradvány és annak felhasználása</t>
  </si>
  <si>
    <t>Polgármesteri Hivatal</t>
  </si>
  <si>
    <t>Szennyvíztisztítóhoz környezeti hatástanulmány</t>
  </si>
  <si>
    <t>Hrabina utca vízvezeték építése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</si>
</sst>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;\-\ #,###__"/>
    <numFmt numFmtId="170" formatCode="#,###__"/>
    <numFmt numFmtId="171" formatCode="#,###__;\-#,###__"/>
    <numFmt numFmtId="172" formatCode="#,##0\ _F_t"/>
    <numFmt numFmtId="173" formatCode="&quot;€&quot;\ #,##0;&quot;€&quot;\ \-#,##0"/>
    <numFmt numFmtId="174" formatCode="&quot;€&quot;\ #,##0;[Red]&quot;€&quot;\ \-#,##0"/>
    <numFmt numFmtId="175" formatCode="&quot;€&quot;\ #,##0.00;&quot;€&quot;\ \-#,##0.00"/>
    <numFmt numFmtId="176" formatCode="&quot;€&quot;\ #,##0.00;[Red]&quot;€&quot;\ \-#,##0.00"/>
    <numFmt numFmtId="177" formatCode="_ &quot;€&quot;\ * #,##0_ ;_ &quot;€&quot;\ * \-#,##0_ ;_ &quot;€&quot;\ * &quot;-&quot;_ ;_ @_ "/>
    <numFmt numFmtId="178" formatCode="_ * #,##0_ ;_ * \-#,##0_ ;_ * &quot;-&quot;_ ;_ @_ "/>
    <numFmt numFmtId="179" formatCode="_ &quot;€&quot;\ * #,##0.00_ ;_ &quot;€&quot;\ * \-#,##0.00_ ;_ &quot;€&quot;\ * &quot;-&quot;??_ ;_ @_ "/>
    <numFmt numFmtId="180" formatCode="_ * #,##0.00_ ;_ * \-#,##0.00_ ;_ * &quot;-&quot;??_ ;_ @_ "/>
    <numFmt numFmtId="181" formatCode="#,##0.00\ _F_t;\-\ #,##0.00\ _F_t"/>
  </numFmts>
  <fonts count="52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b/>
      <sz val="6"/>
      <name val="Times New Roman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4"/>
      <name val="Times New Roman CE"/>
      <family val="0"/>
    </font>
    <font>
      <b/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48" fillId="14" borderId="1" applyNumberFormat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5" borderId="5" applyNumberFormat="0" applyAlignment="0" applyProtection="0"/>
    <xf numFmtId="0" fontId="39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4" fillId="7" borderId="1" applyNumberFormat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42" fillId="16" borderId="0" applyNumberFormat="0" applyBorder="0" applyAlignment="0" applyProtection="0"/>
    <xf numFmtId="0" fontId="43" fillId="14" borderId="8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46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4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14" borderId="8" applyNumberFormat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164" fontId="6" fillId="0" borderId="0" xfId="96" applyNumberFormat="1" applyFont="1" applyFill="1" applyBorder="1" applyAlignment="1" applyProtection="1">
      <alignment vertical="center" wrapText="1"/>
      <protection/>
    </xf>
    <xf numFmtId="0" fontId="0" fillId="0" borderId="0" xfId="96" applyFont="1" applyFill="1">
      <alignment/>
      <protection/>
    </xf>
    <xf numFmtId="0" fontId="6" fillId="0" borderId="0" xfId="96" applyFont="1" applyFill="1" applyBorder="1" applyAlignment="1" applyProtection="1">
      <alignment horizontal="center" vertical="center" wrapText="1"/>
      <protection/>
    </xf>
    <xf numFmtId="0" fontId="6" fillId="0" borderId="0" xfId="96" applyFont="1" applyFill="1" applyBorder="1" applyAlignment="1" applyProtection="1">
      <alignment vertical="center" wrapText="1"/>
      <protection/>
    </xf>
    <xf numFmtId="0" fontId="2" fillId="0" borderId="0" xfId="96" applyFont="1" applyFill="1" applyProtection="1">
      <alignment/>
      <protection/>
    </xf>
    <xf numFmtId="164" fontId="6" fillId="0" borderId="10" xfId="96" applyNumberFormat="1" applyFont="1" applyFill="1" applyBorder="1" applyAlignment="1" applyProtection="1">
      <alignment horizontal="centerContinuous" vertical="center"/>
      <protection/>
    </xf>
    <xf numFmtId="0" fontId="14" fillId="0" borderId="11" xfId="96" applyFont="1" applyFill="1" applyBorder="1" applyAlignment="1" applyProtection="1">
      <alignment horizontal="left" vertical="center" wrapText="1" indent="1"/>
      <protection/>
    </xf>
    <xf numFmtId="0" fontId="14" fillId="0" borderId="12" xfId="96" applyFont="1" applyFill="1" applyBorder="1" applyAlignment="1" applyProtection="1">
      <alignment horizontal="left" vertical="center" wrapText="1" indent="1"/>
      <protection/>
    </xf>
    <xf numFmtId="164" fontId="14" fillId="0" borderId="12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96" applyNumberFormat="1" applyFont="1" applyFill="1" applyBorder="1" applyAlignment="1" applyProtection="1">
      <alignment vertical="center" wrapText="1"/>
      <protection locked="0"/>
    </xf>
    <xf numFmtId="164" fontId="14" fillId="0" borderId="13" xfId="96" applyNumberFormat="1" applyFont="1" applyFill="1" applyBorder="1" applyAlignment="1" applyProtection="1">
      <alignment vertical="center" wrapText="1"/>
      <protection locked="0"/>
    </xf>
    <xf numFmtId="0" fontId="14" fillId="0" borderId="14" xfId="96" applyFont="1" applyFill="1" applyBorder="1" applyAlignment="1" applyProtection="1">
      <alignment horizontal="left" vertical="center" wrapText="1" indent="1"/>
      <protection/>
    </xf>
    <xf numFmtId="0" fontId="14" fillId="0" borderId="15" xfId="96" applyFont="1" applyFill="1" applyBorder="1" applyAlignment="1" applyProtection="1">
      <alignment horizontal="left" vertical="center" wrapText="1" indent="1"/>
      <protection/>
    </xf>
    <xf numFmtId="164" fontId="14" fillId="0" borderId="15" xfId="96" applyNumberFormat="1" applyFont="1" applyFill="1" applyBorder="1" applyAlignment="1" applyProtection="1">
      <alignment vertical="center" wrapText="1"/>
      <protection locked="0"/>
    </xf>
    <xf numFmtId="164" fontId="14" fillId="0" borderId="16" xfId="96" applyNumberFormat="1" applyFont="1" applyFill="1" applyBorder="1" applyAlignment="1" applyProtection="1">
      <alignment vertical="center" wrapText="1"/>
      <protection locked="0"/>
    </xf>
    <xf numFmtId="164" fontId="14" fillId="0" borderId="17" xfId="96" applyNumberFormat="1" applyFont="1" applyFill="1" applyBorder="1" applyAlignment="1" applyProtection="1">
      <alignment vertical="center" wrapText="1"/>
      <protection locked="0"/>
    </xf>
    <xf numFmtId="164" fontId="14" fillId="0" borderId="18" xfId="96" applyNumberFormat="1" applyFont="1" applyFill="1" applyBorder="1" applyAlignment="1" applyProtection="1">
      <alignment vertical="center" wrapText="1"/>
      <protection locked="0"/>
    </xf>
    <xf numFmtId="0" fontId="15" fillId="0" borderId="12" xfId="96" applyFont="1" applyFill="1" applyBorder="1" applyAlignment="1" applyProtection="1">
      <alignment horizontal="left" vertical="center" wrapText="1" indent="1"/>
      <protection/>
    </xf>
    <xf numFmtId="0" fontId="14" fillId="0" borderId="19" xfId="96" applyFont="1" applyFill="1" applyBorder="1" applyAlignment="1" applyProtection="1">
      <alignment horizontal="left" vertical="center" wrapText="1" indent="1"/>
      <protection/>
    </xf>
    <xf numFmtId="164" fontId="14" fillId="0" borderId="19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9" xfId="96" applyNumberFormat="1" applyFont="1" applyFill="1" applyBorder="1" applyAlignment="1" applyProtection="1">
      <alignment vertical="center" wrapText="1"/>
      <protection locked="0"/>
    </xf>
    <xf numFmtId="164" fontId="14" fillId="0" borderId="20" xfId="96" applyNumberFormat="1" applyFont="1" applyFill="1" applyBorder="1" applyAlignment="1" applyProtection="1">
      <alignment vertical="center" wrapText="1"/>
      <protection locked="0"/>
    </xf>
    <xf numFmtId="0" fontId="14" fillId="0" borderId="21" xfId="96" applyFont="1" applyFill="1" applyBorder="1" applyAlignment="1" applyProtection="1">
      <alignment horizontal="left" vertical="center" wrapText="1" indent="1"/>
      <protection/>
    </xf>
    <xf numFmtId="0" fontId="14" fillId="0" borderId="17" xfId="96" applyFont="1" applyFill="1" applyBorder="1" applyAlignment="1" applyProtection="1">
      <alignment horizontal="left" vertical="center" wrapText="1" indent="1"/>
      <protection/>
    </xf>
    <xf numFmtId="164" fontId="14" fillId="0" borderId="22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3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4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3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5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8" xfId="96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96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0" xfId="9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96" applyFont="1" applyFill="1" applyBorder="1" applyAlignment="1" applyProtection="1">
      <alignment horizontal="left" vertical="center" wrapText="1" indent="1"/>
      <protection/>
    </xf>
    <xf numFmtId="0" fontId="14" fillId="0" borderId="22" xfId="96" applyFont="1" applyFill="1" applyBorder="1" applyAlignment="1" applyProtection="1">
      <alignment horizontal="left" vertical="center" wrapText="1" indent="1"/>
      <protection/>
    </xf>
    <xf numFmtId="164" fontId="14" fillId="0" borderId="22" xfId="96" applyNumberFormat="1" applyFont="1" applyFill="1" applyBorder="1" applyAlignment="1" applyProtection="1">
      <alignment vertical="center" wrapText="1"/>
      <protection locked="0"/>
    </xf>
    <xf numFmtId="164" fontId="14" fillId="0" borderId="23" xfId="96" applyNumberFormat="1" applyFont="1" applyFill="1" applyBorder="1" applyAlignment="1" applyProtection="1">
      <alignment vertical="center" wrapText="1"/>
      <protection locked="0"/>
    </xf>
    <xf numFmtId="0" fontId="12" fillId="0" borderId="26" xfId="96" applyFont="1" applyFill="1" applyBorder="1" applyAlignment="1" applyProtection="1">
      <alignment horizontal="left" vertical="center" wrapText="1" indent="1"/>
      <protection/>
    </xf>
    <xf numFmtId="164" fontId="12" fillId="0" borderId="26" xfId="96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96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96" applyFont="1" applyFill="1" applyBorder="1" applyAlignment="1" applyProtection="1">
      <alignment horizontal="left" vertical="center" wrapText="1" indent="1"/>
      <protection/>
    </xf>
    <xf numFmtId="164" fontId="15" fillId="0" borderId="11" xfId="96" applyNumberFormat="1" applyFont="1" applyFill="1" applyBorder="1" applyAlignment="1" applyProtection="1">
      <alignment horizontal="right" vertical="center" wrapText="1"/>
      <protection locked="0"/>
    </xf>
    <xf numFmtId="164" fontId="15" fillId="0" borderId="24" xfId="96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96" applyFont="1" applyFill="1" applyBorder="1" applyAlignment="1" applyProtection="1">
      <alignment horizontal="left" vertical="center" wrapText="1" indent="2"/>
      <protection/>
    </xf>
    <xf numFmtId="0" fontId="14" fillId="0" borderId="17" xfId="96" applyFont="1" applyFill="1" applyBorder="1" applyAlignment="1" applyProtection="1">
      <alignment horizontal="left" vertical="center" wrapText="1" indent="2"/>
      <protection/>
    </xf>
    <xf numFmtId="0" fontId="14" fillId="0" borderId="12" xfId="96" applyFont="1" applyFill="1" applyBorder="1" applyAlignment="1" applyProtection="1">
      <alignment horizontal="left" indent="1"/>
      <protection/>
    </xf>
    <xf numFmtId="0" fontId="15" fillId="0" borderId="15" xfId="96" applyFon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>
      <alignment horizontal="left" vertical="center" wrapText="1"/>
    </xf>
    <xf numFmtId="0" fontId="19" fillId="0" borderId="0" xfId="97" applyFont="1" applyFill="1">
      <alignment/>
      <protection/>
    </xf>
    <xf numFmtId="0" fontId="21" fillId="0" borderId="0" xfId="97" applyFont="1" applyFill="1" applyAlignment="1">
      <alignment vertical="center"/>
      <protection/>
    </xf>
    <xf numFmtId="0" fontId="3" fillId="0" borderId="19" xfId="97" applyFont="1" applyFill="1" applyBorder="1" applyAlignment="1">
      <alignment horizontal="center" vertical="center"/>
      <protection/>
    </xf>
    <xf numFmtId="0" fontId="2" fillId="0" borderId="0" xfId="97" applyFont="1" applyFill="1" applyAlignment="1">
      <alignment horizontal="centerContinuous" vertical="center"/>
      <protection/>
    </xf>
    <xf numFmtId="0" fontId="20" fillId="0" borderId="0" xfId="97" applyFont="1" applyFill="1" applyAlignment="1">
      <alignment vertical="center"/>
      <protection/>
    </xf>
    <xf numFmtId="0" fontId="23" fillId="0" borderId="0" xfId="97" applyFont="1" applyFill="1" applyAlignment="1">
      <alignment vertical="center"/>
      <protection/>
    </xf>
    <xf numFmtId="169" fontId="12" fillId="0" borderId="26" xfId="97" applyNumberFormat="1" applyFont="1" applyFill="1" applyBorder="1" applyAlignment="1">
      <alignment horizontal="center" vertical="center" wrapText="1"/>
      <protection/>
    </xf>
    <xf numFmtId="169" fontId="7" fillId="0" borderId="26" xfId="97" applyNumberFormat="1" applyFont="1" applyFill="1" applyBorder="1" applyAlignment="1">
      <alignment horizontal="center" vertical="center" wrapText="1"/>
      <protection/>
    </xf>
    <xf numFmtId="169" fontId="12" fillId="0" borderId="29" xfId="97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Alignment="1">
      <alignment vertical="center"/>
      <protection/>
    </xf>
    <xf numFmtId="0" fontId="23" fillId="0" borderId="0" xfId="97" applyFont="1" applyFill="1" applyAlignment="1">
      <alignment vertical="center"/>
      <protection/>
    </xf>
    <xf numFmtId="0" fontId="0" fillId="0" borderId="0" xfId="97" applyFont="1" applyFill="1">
      <alignment/>
      <protection/>
    </xf>
    <xf numFmtId="37" fontId="12" fillId="0" borderId="30" xfId="97" applyNumberFormat="1" applyFont="1" applyFill="1" applyBorder="1" applyAlignment="1">
      <alignment horizontal="left" vertical="center" indent="1"/>
      <protection/>
    </xf>
    <xf numFmtId="0" fontId="12" fillId="0" borderId="26" xfId="97" applyFont="1" applyFill="1" applyBorder="1" applyAlignment="1">
      <alignment horizontal="left" vertical="center" indent="1"/>
      <protection/>
    </xf>
    <xf numFmtId="37" fontId="14" fillId="0" borderId="31" xfId="97" applyNumberFormat="1" applyFont="1" applyFill="1" applyBorder="1" applyAlignment="1">
      <alignment horizontal="left" indent="1"/>
      <protection/>
    </xf>
    <xf numFmtId="0" fontId="14" fillId="0" borderId="19" xfId="97" applyFont="1" applyFill="1" applyBorder="1" applyAlignment="1">
      <alignment horizontal="left" indent="3"/>
      <protection/>
    </xf>
    <xf numFmtId="37" fontId="14" fillId="0" borderId="32" xfId="97" applyNumberFormat="1" applyFont="1" applyFill="1" applyBorder="1" applyAlignment="1">
      <alignment horizontal="left" indent="1"/>
      <protection/>
    </xf>
    <xf numFmtId="0" fontId="14" fillId="0" borderId="12" xfId="97" applyFont="1" applyFill="1" applyBorder="1" applyAlignment="1">
      <alignment horizontal="left" indent="3"/>
      <protection/>
    </xf>
    <xf numFmtId="37" fontId="14" fillId="0" borderId="32" xfId="97" applyNumberFormat="1" applyFont="1" applyFill="1" applyBorder="1" applyAlignment="1">
      <alignment horizontal="left" wrapText="1" indent="1"/>
      <protection/>
    </xf>
    <xf numFmtId="0" fontId="12" fillId="0" borderId="30" xfId="97" applyFont="1" applyFill="1" applyBorder="1" applyAlignment="1">
      <alignment horizontal="left" vertical="center" indent="1"/>
      <protection/>
    </xf>
    <xf numFmtId="0" fontId="12" fillId="0" borderId="26" xfId="97" applyFont="1" applyFill="1" applyBorder="1" applyAlignment="1" quotePrefix="1">
      <alignment horizontal="left" vertical="center" indent="1"/>
      <protection/>
    </xf>
    <xf numFmtId="0" fontId="14" fillId="0" borderId="32" xfId="97" applyFont="1" applyFill="1" applyBorder="1" applyAlignment="1">
      <alignment horizontal="left" indent="1"/>
      <protection/>
    </xf>
    <xf numFmtId="0" fontId="14" fillId="0" borderId="33" xfId="97" applyFont="1" applyFill="1" applyBorder="1" applyAlignment="1">
      <alignment horizontal="left" indent="1"/>
      <protection/>
    </xf>
    <xf numFmtId="0" fontId="14" fillId="0" borderId="11" xfId="97" applyFont="1" applyFill="1" applyBorder="1" applyAlignment="1">
      <alignment horizontal="left" indent="3"/>
      <protection/>
    </xf>
    <xf numFmtId="0" fontId="12" fillId="0" borderId="34" xfId="97" applyFont="1" applyFill="1" applyBorder="1" applyAlignment="1">
      <alignment horizontal="left" vertical="center" indent="1"/>
      <protection/>
    </xf>
    <xf numFmtId="0" fontId="24" fillId="0" borderId="35" xfId="97" applyNumberFormat="1" applyFont="1" applyFill="1" applyBorder="1" applyAlignment="1" applyProtection="1">
      <alignment horizontal="center" vertical="center"/>
      <protection/>
    </xf>
    <xf numFmtId="0" fontId="24" fillId="0" borderId="22" xfId="97" applyNumberFormat="1" applyFont="1" applyFill="1" applyBorder="1" applyAlignment="1" applyProtection="1">
      <alignment horizontal="center" vertical="center"/>
      <protection/>
    </xf>
    <xf numFmtId="0" fontId="24" fillId="0" borderId="23" xfId="97" applyNumberFormat="1" applyFont="1" applyFill="1" applyBorder="1" applyAlignment="1" applyProtection="1">
      <alignment horizontal="center" vertical="center"/>
      <protection/>
    </xf>
    <xf numFmtId="167" fontId="14" fillId="0" borderId="36" xfId="97" applyNumberFormat="1" applyFont="1" applyFill="1" applyBorder="1" applyAlignment="1">
      <alignment horizontal="center" vertical="center"/>
      <protection/>
    </xf>
    <xf numFmtId="0" fontId="14" fillId="0" borderId="15" xfId="97" applyFont="1" applyFill="1" applyBorder="1" applyAlignment="1">
      <alignment horizontal="left" vertical="center" wrapText="1"/>
      <protection/>
    </xf>
    <xf numFmtId="169" fontId="14" fillId="0" borderId="15" xfId="97" applyNumberFormat="1" applyFont="1" applyFill="1" applyBorder="1" applyAlignment="1" applyProtection="1">
      <alignment horizontal="right" vertical="center"/>
      <protection locked="0"/>
    </xf>
    <xf numFmtId="167" fontId="14" fillId="0" borderId="37" xfId="97" applyNumberFormat="1" applyFont="1" applyFill="1" applyBorder="1" applyAlignment="1">
      <alignment horizontal="center" vertical="center"/>
      <protection/>
    </xf>
    <xf numFmtId="0" fontId="14" fillId="0" borderId="12" xfId="97" applyFont="1" applyFill="1" applyBorder="1" applyAlignment="1">
      <alignment horizontal="left" vertical="center" wrapText="1"/>
      <protection/>
    </xf>
    <xf numFmtId="169" fontId="14" fillId="0" borderId="12" xfId="97" applyNumberFormat="1" applyFont="1" applyFill="1" applyBorder="1" applyAlignment="1" applyProtection="1">
      <alignment horizontal="right" vertical="center"/>
      <protection locked="0"/>
    </xf>
    <xf numFmtId="169" fontId="14" fillId="0" borderId="13" xfId="97" applyNumberFormat="1" applyFont="1" applyFill="1" applyBorder="1" applyAlignment="1" applyProtection="1">
      <alignment horizontal="right" vertical="center"/>
      <protection locked="0"/>
    </xf>
    <xf numFmtId="167" fontId="14" fillId="0" borderId="38" xfId="97" applyNumberFormat="1" applyFont="1" applyFill="1" applyBorder="1" applyAlignment="1">
      <alignment horizontal="center" vertical="center"/>
      <protection/>
    </xf>
    <xf numFmtId="0" fontId="14" fillId="0" borderId="17" xfId="97" applyFont="1" applyFill="1" applyBorder="1" applyAlignment="1">
      <alignment horizontal="left" vertical="center" wrapText="1"/>
      <protection/>
    </xf>
    <xf numFmtId="169" fontId="14" fillId="0" borderId="17" xfId="97" applyNumberFormat="1" applyFont="1" applyFill="1" applyBorder="1" applyAlignment="1" applyProtection="1">
      <alignment horizontal="right" vertical="center"/>
      <protection locked="0"/>
    </xf>
    <xf numFmtId="169" fontId="14" fillId="0" borderId="18" xfId="97" applyNumberFormat="1" applyFont="1" applyFill="1" applyBorder="1" applyAlignment="1" applyProtection="1">
      <alignment horizontal="right" vertical="center"/>
      <protection locked="0"/>
    </xf>
    <xf numFmtId="167" fontId="12" fillId="0" borderId="28" xfId="97" applyNumberFormat="1" applyFont="1" applyFill="1" applyBorder="1" applyAlignment="1">
      <alignment horizontal="center" vertical="center"/>
      <protection/>
    </xf>
    <xf numFmtId="0" fontId="12" fillId="0" borderId="26" xfId="97" applyFont="1" applyFill="1" applyBorder="1" applyAlignment="1">
      <alignment horizontal="left" vertical="center" wrapText="1"/>
      <protection/>
    </xf>
    <xf numFmtId="169" fontId="14" fillId="0" borderId="15" xfId="97" applyNumberFormat="1" applyFont="1" applyFill="1" applyBorder="1" applyAlignment="1" applyProtection="1">
      <alignment vertical="center"/>
      <protection locked="0"/>
    </xf>
    <xf numFmtId="169" fontId="14" fillId="0" borderId="16" xfId="97" applyNumberFormat="1" applyFont="1" applyFill="1" applyBorder="1" applyAlignment="1" applyProtection="1">
      <alignment vertical="center"/>
      <protection locked="0"/>
    </xf>
    <xf numFmtId="169" fontId="14" fillId="0" borderId="17" xfId="97" applyNumberFormat="1" applyFont="1" applyFill="1" applyBorder="1" applyAlignment="1" applyProtection="1">
      <alignment vertical="center"/>
      <protection locked="0"/>
    </xf>
    <xf numFmtId="169" fontId="14" fillId="0" borderId="18" xfId="97" applyNumberFormat="1" applyFont="1" applyFill="1" applyBorder="1" applyAlignment="1" applyProtection="1">
      <alignment vertical="center"/>
      <protection locked="0"/>
    </xf>
    <xf numFmtId="0" fontId="14" fillId="0" borderId="12" xfId="97" applyFont="1" applyFill="1" applyBorder="1" applyAlignment="1" quotePrefix="1">
      <alignment horizontal="left" vertical="center" wrapText="1"/>
      <protection/>
    </xf>
    <xf numFmtId="0" fontId="14" fillId="0" borderId="17" xfId="97" applyFont="1" applyFill="1" applyBorder="1" applyAlignment="1" quotePrefix="1">
      <alignment horizontal="left" vertical="center" wrapText="1"/>
      <protection/>
    </xf>
    <xf numFmtId="167" fontId="12" fillId="0" borderId="39" xfId="97" applyNumberFormat="1" applyFont="1" applyFill="1" applyBorder="1" applyAlignment="1">
      <alignment horizontal="center" vertical="center"/>
      <protection/>
    </xf>
    <xf numFmtId="0" fontId="12" fillId="0" borderId="40" xfId="97" applyFont="1" applyFill="1" applyBorder="1" applyAlignment="1">
      <alignment horizontal="left" vertical="center" wrapText="1"/>
      <protection/>
    </xf>
    <xf numFmtId="0" fontId="12" fillId="0" borderId="14" xfId="97" applyFont="1" applyFill="1" applyBorder="1" applyAlignment="1">
      <alignment horizontal="left" vertical="center" wrapText="1"/>
      <protection/>
    </xf>
    <xf numFmtId="0" fontId="25" fillId="0" borderId="0" xfId="97" applyFont="1" applyFill="1">
      <alignment/>
      <protection/>
    </xf>
    <xf numFmtId="0" fontId="12" fillId="0" borderId="26" xfId="97" applyFont="1" applyFill="1" applyBorder="1" applyAlignment="1" quotePrefix="1">
      <alignment horizontal="left" vertical="center" wrapText="1" indent="1"/>
      <protection/>
    </xf>
    <xf numFmtId="0" fontId="12" fillId="0" borderId="28" xfId="96" applyFont="1" applyFill="1" applyBorder="1" applyAlignment="1" applyProtection="1">
      <alignment horizontal="center" vertical="center" wrapText="1"/>
      <protection/>
    </xf>
    <xf numFmtId="0" fontId="12" fillId="0" borderId="26" xfId="96" applyFont="1" applyFill="1" applyBorder="1" applyAlignment="1" applyProtection="1">
      <alignment horizontal="center" vertical="center" wrapText="1"/>
      <protection/>
    </xf>
    <xf numFmtId="0" fontId="12" fillId="0" borderId="27" xfId="96" applyFont="1" applyFill="1" applyBorder="1" applyAlignment="1" applyProtection="1">
      <alignment horizontal="center" vertical="center" wrapText="1"/>
      <protection/>
    </xf>
    <xf numFmtId="49" fontId="12" fillId="0" borderId="35" xfId="98" applyNumberFormat="1" applyFont="1" applyFill="1" applyBorder="1" applyAlignment="1" applyProtection="1">
      <alignment horizontal="center" vertical="center" wrapText="1"/>
      <protection/>
    </xf>
    <xf numFmtId="49" fontId="12" fillId="0" borderId="22" xfId="98" applyNumberFormat="1" applyFont="1" applyFill="1" applyBorder="1" applyAlignment="1" applyProtection="1">
      <alignment horizontal="center" vertical="center"/>
      <protection/>
    </xf>
    <xf numFmtId="49" fontId="12" fillId="0" borderId="23" xfId="98" applyNumberFormat="1" applyFont="1" applyFill="1" applyBorder="1" applyAlignment="1" applyProtection="1">
      <alignment horizontal="center" vertical="center"/>
      <protection/>
    </xf>
    <xf numFmtId="0" fontId="14" fillId="0" borderId="36" xfId="98" applyFont="1" applyFill="1" applyBorder="1" applyAlignment="1" applyProtection="1">
      <alignment horizontal="left" vertical="center" wrapText="1"/>
      <protection/>
    </xf>
    <xf numFmtId="167" fontId="14" fillId="0" borderId="15" xfId="98" applyNumberFormat="1" applyFont="1" applyFill="1" applyBorder="1" applyAlignment="1" applyProtection="1">
      <alignment horizontal="center" vertical="center"/>
      <protection/>
    </xf>
    <xf numFmtId="168" fontId="14" fillId="0" borderId="16" xfId="98" applyNumberFormat="1" applyFont="1" applyFill="1" applyBorder="1" applyAlignment="1" applyProtection="1">
      <alignment vertical="center"/>
      <protection locked="0"/>
    </xf>
    <xf numFmtId="0" fontId="14" fillId="0" borderId="37" xfId="98" applyFont="1" applyFill="1" applyBorder="1" applyAlignment="1" applyProtection="1">
      <alignment horizontal="left" vertical="center" wrapText="1"/>
      <protection/>
    </xf>
    <xf numFmtId="167" fontId="14" fillId="0" borderId="12" xfId="98" applyNumberFormat="1" applyFont="1" applyFill="1" applyBorder="1" applyAlignment="1" applyProtection="1">
      <alignment horizontal="center" vertical="center"/>
      <protection/>
    </xf>
    <xf numFmtId="168" fontId="14" fillId="0" borderId="13" xfId="98" applyNumberFormat="1" applyFont="1" applyFill="1" applyBorder="1" applyAlignment="1" applyProtection="1">
      <alignment vertical="center"/>
      <protection locked="0"/>
    </xf>
    <xf numFmtId="0" fontId="14" fillId="0" borderId="37" xfId="98" applyFont="1" applyFill="1" applyBorder="1" applyAlignment="1" applyProtection="1">
      <alignment horizontal="left" vertical="center" wrapText="1" indent="2"/>
      <protection/>
    </xf>
    <xf numFmtId="0" fontId="14" fillId="0" borderId="37" xfId="98" applyFont="1" applyFill="1" applyBorder="1" applyAlignment="1" applyProtection="1">
      <alignment horizontal="left" vertical="center" indent="2"/>
      <protection locked="0"/>
    </xf>
    <xf numFmtId="0" fontId="16" fillId="0" borderId="37" xfId="98" applyFont="1" applyFill="1" applyBorder="1" applyAlignment="1" applyProtection="1">
      <alignment horizontal="left" vertical="center" wrapText="1"/>
      <protection/>
    </xf>
    <xf numFmtId="168" fontId="15" fillId="0" borderId="13" xfId="98" applyNumberFormat="1" applyFont="1" applyFill="1" applyBorder="1" applyAlignment="1" applyProtection="1">
      <alignment vertical="center"/>
      <protection locked="0"/>
    </xf>
    <xf numFmtId="0" fontId="7" fillId="0" borderId="41" xfId="97" applyFont="1" applyFill="1" applyBorder="1" applyAlignment="1">
      <alignment horizontal="left" vertical="center" indent="1"/>
      <protection/>
    </xf>
    <xf numFmtId="0" fontId="7" fillId="0" borderId="26" xfId="97" applyFont="1" applyFill="1" applyBorder="1" applyAlignment="1">
      <alignment horizontal="left" vertical="center" indent="1"/>
      <protection/>
    </xf>
    <xf numFmtId="164" fontId="12" fillId="0" borderId="42" xfId="0" applyNumberFormat="1" applyFont="1" applyFill="1" applyBorder="1" applyAlignment="1">
      <alignment horizontal="left" vertical="center" wrapText="1" indent="1"/>
    </xf>
    <xf numFmtId="0" fontId="14" fillId="0" borderId="15" xfId="96" applyFont="1" applyFill="1" applyBorder="1" applyAlignment="1" applyProtection="1">
      <alignment horizontal="left" vertical="center" wrapText="1" indent="1"/>
      <protection/>
    </xf>
    <xf numFmtId="0" fontId="14" fillId="0" borderId="12" xfId="96" applyFont="1" applyFill="1" applyBorder="1" applyAlignment="1" applyProtection="1">
      <alignment horizontal="left" vertical="center" wrapText="1" indent="1"/>
      <protection/>
    </xf>
    <xf numFmtId="0" fontId="14" fillId="0" borderId="11" xfId="96" applyFont="1" applyFill="1" applyBorder="1" applyAlignment="1" applyProtection="1">
      <alignment horizontal="left" vertical="center" wrapText="1" indent="1"/>
      <protection/>
    </xf>
    <xf numFmtId="164" fontId="14" fillId="0" borderId="12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3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4" xfId="96" applyNumberFormat="1" applyFont="1" applyFill="1" applyBorder="1" applyAlignment="1" applyProtection="1">
      <alignment horizontal="right" vertical="center" wrapText="1"/>
      <protection locked="0"/>
    </xf>
    <xf numFmtId="0" fontId="12" fillId="0" borderId="26" xfId="96" applyFont="1" applyFill="1" applyBorder="1" applyAlignment="1" applyProtection="1">
      <alignment vertical="center" wrapText="1"/>
      <protection/>
    </xf>
    <xf numFmtId="164" fontId="12" fillId="0" borderId="26" xfId="96" applyNumberFormat="1" applyFont="1" applyFill="1" applyBorder="1" applyAlignment="1" applyProtection="1">
      <alignment vertical="center" wrapText="1"/>
      <protection locked="0"/>
    </xf>
    <xf numFmtId="164" fontId="12" fillId="0" borderId="27" xfId="96" applyNumberFormat="1" applyFont="1" applyFill="1" applyBorder="1" applyAlignment="1" applyProtection="1">
      <alignment vertical="center" wrapText="1"/>
      <protection locked="0"/>
    </xf>
    <xf numFmtId="164" fontId="12" fillId="0" borderId="40" xfId="96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96" applyNumberFormat="1" applyFont="1" applyFill="1" applyBorder="1" applyAlignment="1" applyProtection="1">
      <alignment horizontal="right" vertical="center" wrapText="1"/>
      <protection locked="0"/>
    </xf>
    <xf numFmtId="49" fontId="14" fillId="0" borderId="44" xfId="96" applyNumberFormat="1" applyFont="1" applyFill="1" applyBorder="1" applyAlignment="1" applyProtection="1">
      <alignment horizontal="left" vertical="center" wrapText="1" indent="1"/>
      <protection/>
    </xf>
    <xf numFmtId="49" fontId="14" fillId="0" borderId="37" xfId="96" applyNumberFormat="1" applyFont="1" applyFill="1" applyBorder="1" applyAlignment="1" applyProtection="1">
      <alignment horizontal="left" vertical="center" wrapText="1" indent="1"/>
      <protection/>
    </xf>
    <xf numFmtId="49" fontId="14" fillId="0" borderId="45" xfId="96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96" applyNumberFormat="1" applyFont="1" applyFill="1" applyBorder="1" applyAlignment="1" applyProtection="1">
      <alignment horizontal="left" vertical="center" wrapText="1" indent="1"/>
      <protection/>
    </xf>
    <xf numFmtId="49" fontId="14" fillId="0" borderId="36" xfId="96" applyNumberFormat="1" applyFont="1" applyFill="1" applyBorder="1" applyAlignment="1" applyProtection="1">
      <alignment horizontal="left" vertical="center" wrapText="1" indent="1"/>
      <protection/>
    </xf>
    <xf numFmtId="49" fontId="14" fillId="0" borderId="38" xfId="96" applyNumberFormat="1" applyFont="1" applyFill="1" applyBorder="1" applyAlignment="1" applyProtection="1">
      <alignment horizontal="left" vertical="center" wrapText="1" indent="1"/>
      <protection/>
    </xf>
    <xf numFmtId="0" fontId="12" fillId="0" borderId="28" xfId="96" applyFont="1" applyFill="1" applyBorder="1" applyAlignment="1" applyProtection="1">
      <alignment horizontal="left" vertical="center" wrapText="1" indent="1"/>
      <protection/>
    </xf>
    <xf numFmtId="0" fontId="12" fillId="0" borderId="39" xfId="96" applyFont="1" applyFill="1" applyBorder="1" applyAlignment="1" applyProtection="1">
      <alignment horizontal="left" vertical="center" wrapText="1" indent="1"/>
      <protection/>
    </xf>
    <xf numFmtId="49" fontId="14" fillId="0" borderId="42" xfId="96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96" applyNumberFormat="1" applyFont="1" applyFill="1" applyBorder="1" applyAlignment="1" applyProtection="1">
      <alignment horizontal="centerContinuous" vertical="center"/>
      <protection/>
    </xf>
    <xf numFmtId="0" fontId="2" fillId="0" borderId="0" xfId="96" applyFill="1">
      <alignment/>
      <protection/>
    </xf>
    <xf numFmtId="0" fontId="7" fillId="0" borderId="22" xfId="96" applyFont="1" applyFill="1" applyBorder="1" applyAlignment="1" applyProtection="1">
      <alignment horizontal="center" vertical="center" wrapText="1"/>
      <protection/>
    </xf>
    <xf numFmtId="0" fontId="7" fillId="0" borderId="23" xfId="96" applyFont="1" applyFill="1" applyBorder="1" applyAlignment="1" applyProtection="1">
      <alignment horizontal="center" vertical="center" wrapText="1"/>
      <protection/>
    </xf>
    <xf numFmtId="0" fontId="14" fillId="0" borderId="0" xfId="96" applyFont="1" applyFill="1">
      <alignment/>
      <protection/>
    </xf>
    <xf numFmtId="0" fontId="12" fillId="0" borderId="40" xfId="96" applyFont="1" applyFill="1" applyBorder="1" applyAlignment="1" applyProtection="1">
      <alignment horizontal="left" vertical="center" wrapText="1" indent="1"/>
      <protection/>
    </xf>
    <xf numFmtId="164" fontId="12" fillId="0" borderId="40" xfId="96" applyNumberFormat="1" applyFont="1" applyFill="1" applyBorder="1" applyAlignment="1" applyProtection="1">
      <alignment horizontal="right" vertical="center" wrapText="1"/>
      <protection/>
    </xf>
    <xf numFmtId="164" fontId="12" fillId="0" borderId="27" xfId="96" applyNumberFormat="1" applyFont="1" applyFill="1" applyBorder="1" applyAlignment="1" applyProtection="1">
      <alignment horizontal="right" vertical="center" wrapText="1"/>
      <protection/>
    </xf>
    <xf numFmtId="164" fontId="12" fillId="0" borderId="26" xfId="96" applyNumberFormat="1" applyFont="1" applyFill="1" applyBorder="1" applyAlignment="1" applyProtection="1">
      <alignment horizontal="right" vertical="center" wrapText="1"/>
      <protection/>
    </xf>
    <xf numFmtId="0" fontId="29" fillId="0" borderId="0" xfId="96" applyFont="1" applyFill="1">
      <alignment/>
      <protection/>
    </xf>
    <xf numFmtId="164" fontId="14" fillId="0" borderId="27" xfId="96" applyNumberFormat="1" applyFont="1" applyFill="1" applyBorder="1" applyAlignment="1" applyProtection="1">
      <alignment horizontal="right" vertical="center" wrapText="1"/>
      <protection/>
    </xf>
    <xf numFmtId="164" fontId="14" fillId="0" borderId="26" xfId="96" applyNumberFormat="1" applyFont="1" applyFill="1" applyBorder="1" applyAlignment="1" applyProtection="1">
      <alignment horizontal="right" vertical="center" wrapText="1"/>
      <protection/>
    </xf>
    <xf numFmtId="0" fontId="28" fillId="0" borderId="0" xfId="96" applyFont="1" applyFill="1">
      <alignment/>
      <protection/>
    </xf>
    <xf numFmtId="0" fontId="16" fillId="0" borderId="26" xfId="96" applyFont="1" applyFill="1" applyBorder="1" applyAlignment="1" applyProtection="1">
      <alignment horizontal="left" vertical="center" wrapText="1" indent="1"/>
      <protection/>
    </xf>
    <xf numFmtId="0" fontId="12" fillId="0" borderId="40" xfId="96" applyFont="1" applyFill="1" applyBorder="1" applyAlignment="1" applyProtection="1">
      <alignment vertical="center" wrapText="1"/>
      <protection/>
    </xf>
    <xf numFmtId="164" fontId="12" fillId="0" borderId="40" xfId="96" applyNumberFormat="1" applyFont="1" applyFill="1" applyBorder="1" applyAlignment="1" applyProtection="1">
      <alignment vertical="center" wrapText="1"/>
      <protection/>
    </xf>
    <xf numFmtId="164" fontId="12" fillId="0" borderId="43" xfId="96" applyNumberFormat="1" applyFont="1" applyFill="1" applyBorder="1" applyAlignment="1" applyProtection="1">
      <alignment vertical="center" wrapText="1"/>
      <protection/>
    </xf>
    <xf numFmtId="164" fontId="12" fillId="0" borderId="26" xfId="96" applyNumberFormat="1" applyFont="1" applyFill="1" applyBorder="1" applyAlignment="1" applyProtection="1">
      <alignment vertical="center" wrapText="1"/>
      <protection/>
    </xf>
    <xf numFmtId="164" fontId="12" fillId="0" borderId="27" xfId="96" applyNumberFormat="1" applyFont="1" applyFill="1" applyBorder="1" applyAlignment="1" applyProtection="1">
      <alignment vertical="center" wrapText="1"/>
      <protection/>
    </xf>
    <xf numFmtId="0" fontId="2" fillId="0" borderId="0" xfId="96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28" xfId="0" applyNumberFormat="1" applyFont="1" applyFill="1" applyBorder="1" applyAlignment="1">
      <alignment horizontal="centerContinuous" vertical="center" wrapText="1"/>
    </xf>
    <xf numFmtId="164" fontId="7" fillId="0" borderId="26" xfId="0" applyNumberFormat="1" applyFont="1" applyFill="1" applyBorder="1" applyAlignment="1">
      <alignment horizontal="centerContinuous" vertical="center" wrapText="1"/>
    </xf>
    <xf numFmtId="164" fontId="7" fillId="0" borderId="27" xfId="0" applyNumberFormat="1" applyFont="1" applyFill="1" applyBorder="1" applyAlignment="1">
      <alignment horizontal="centerContinuous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46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6" fillId="0" borderId="26" xfId="96" applyNumberFormat="1" applyFont="1" applyFill="1" applyBorder="1" applyAlignment="1" applyProtection="1">
      <alignment horizontal="right" vertical="center" wrapText="1"/>
      <protection/>
    </xf>
    <xf numFmtId="164" fontId="16" fillId="0" borderId="27" xfId="96" applyNumberFormat="1" applyFont="1" applyFill="1" applyBorder="1" applyAlignment="1" applyProtection="1">
      <alignment horizontal="right" vertical="center" wrapText="1"/>
      <protection/>
    </xf>
    <xf numFmtId="0" fontId="12" fillId="0" borderId="26" xfId="96" applyFont="1" applyFill="1" applyBorder="1" applyAlignment="1" applyProtection="1">
      <alignment horizontal="left" vertical="center" wrapText="1" indent="1"/>
      <protection/>
    </xf>
    <xf numFmtId="164" fontId="12" fillId="0" borderId="26" xfId="96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2" fillId="0" borderId="37" xfId="0" applyNumberFormat="1" applyFont="1" applyFill="1" applyBorder="1" applyAlignment="1">
      <alignment horizontal="right" vertical="center" wrapText="1" indent="1"/>
    </xf>
    <xf numFmtId="164" fontId="12" fillId="0" borderId="28" xfId="0" applyNumberFormat="1" applyFont="1" applyFill="1" applyBorder="1" applyAlignment="1">
      <alignment horizontal="right" vertical="center" wrapText="1" inden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2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>
      <alignment horizontal="left" vertical="center" wrapText="1" indent="1"/>
    </xf>
    <xf numFmtId="164" fontId="12" fillId="0" borderId="28" xfId="0" applyNumberFormat="1" applyFont="1" applyFill="1" applyBorder="1" applyAlignment="1">
      <alignment vertical="center" wrapText="1"/>
    </xf>
    <xf numFmtId="164" fontId="1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52" xfId="0" applyNumberFormat="1" applyFont="1" applyFill="1" applyBorder="1" applyAlignment="1">
      <alignment horizontal="center" vertical="center" wrapText="1"/>
    </xf>
    <xf numFmtId="0" fontId="6" fillId="0" borderId="0" xfId="97" applyFont="1" applyFill="1" applyAlignment="1">
      <alignment horizontal="centerContinuous" vertical="center"/>
      <protection/>
    </xf>
    <xf numFmtId="0" fontId="5" fillId="0" borderId="0" xfId="97" applyFont="1" applyFill="1" applyAlignment="1">
      <alignment horizontal="right"/>
      <protection/>
    </xf>
    <xf numFmtId="0" fontId="7" fillId="0" borderId="54" xfId="97" applyFont="1" applyFill="1" applyBorder="1" applyAlignment="1">
      <alignment horizontal="center" vertical="center" wrapText="1"/>
      <protection/>
    </xf>
    <xf numFmtId="0" fontId="12" fillId="0" borderId="54" xfId="97" applyFont="1" applyFill="1" applyBorder="1" applyAlignment="1">
      <alignment horizontal="center" vertical="center" wrapText="1"/>
      <protection/>
    </xf>
    <xf numFmtId="0" fontId="12" fillId="0" borderId="55" xfId="97" applyFont="1" applyFill="1" applyBorder="1" applyAlignment="1">
      <alignment horizontal="center" vertical="center" wrapText="1"/>
      <protection/>
    </xf>
    <xf numFmtId="0" fontId="18" fillId="0" borderId="0" xfId="97" applyFill="1">
      <alignment/>
      <protection/>
    </xf>
    <xf numFmtId="169" fontId="12" fillId="0" borderId="28" xfId="97" applyNumberFormat="1" applyFont="1" applyFill="1" applyBorder="1" applyAlignment="1">
      <alignment horizontal="right" vertical="center"/>
      <protection/>
    </xf>
    <xf numFmtId="169" fontId="12" fillId="0" borderId="26" xfId="97" applyNumberFormat="1" applyFont="1" applyFill="1" applyBorder="1" applyAlignment="1">
      <alignment vertical="center"/>
      <protection/>
    </xf>
    <xf numFmtId="169" fontId="12" fillId="0" borderId="26" xfId="97" applyNumberFormat="1" applyFont="1" applyFill="1" applyBorder="1" applyAlignment="1">
      <alignment horizontal="right" vertical="center"/>
      <protection/>
    </xf>
    <xf numFmtId="169" fontId="12" fillId="0" borderId="29" xfId="97" applyNumberFormat="1" applyFont="1" applyFill="1" applyBorder="1" applyAlignment="1">
      <alignment vertical="center"/>
      <protection/>
    </xf>
    <xf numFmtId="169" fontId="14" fillId="0" borderId="44" xfId="66" applyNumberFormat="1" applyFont="1" applyFill="1" applyBorder="1" applyAlignment="1" applyProtection="1" quotePrefix="1">
      <alignment horizontal="right"/>
      <protection locked="0"/>
    </xf>
    <xf numFmtId="169" fontId="14" fillId="0" borderId="19" xfId="66" applyNumberFormat="1" applyFont="1" applyFill="1" applyBorder="1" applyAlignment="1" applyProtection="1">
      <alignment vertical="center"/>
      <protection locked="0"/>
    </xf>
    <xf numFmtId="169" fontId="14" fillId="0" borderId="19" xfId="97" applyNumberFormat="1" applyFont="1" applyFill="1" applyBorder="1">
      <alignment/>
      <protection/>
    </xf>
    <xf numFmtId="169" fontId="14" fillId="0" borderId="19" xfId="66" applyNumberFormat="1" applyFont="1" applyFill="1" applyBorder="1" applyAlignment="1" applyProtection="1" quotePrefix="1">
      <alignment horizontal="right"/>
      <protection locked="0"/>
    </xf>
    <xf numFmtId="169" fontId="14" fillId="0" borderId="56" xfId="97" applyNumberFormat="1" applyFont="1" applyFill="1" applyBorder="1">
      <alignment/>
      <protection/>
    </xf>
    <xf numFmtId="169" fontId="14" fillId="0" borderId="37" xfId="66" applyNumberFormat="1" applyFont="1" applyFill="1" applyBorder="1" applyAlignment="1" applyProtection="1">
      <alignment/>
      <protection locked="0"/>
    </xf>
    <xf numFmtId="169" fontId="14" fillId="0" borderId="12" xfId="66" applyNumberFormat="1" applyFont="1" applyFill="1" applyBorder="1" applyAlignment="1" applyProtection="1">
      <alignment vertical="center"/>
      <protection locked="0"/>
    </xf>
    <xf numFmtId="169" fontId="14" fillId="0" borderId="12" xfId="97" applyNumberFormat="1" applyFont="1" applyFill="1" applyBorder="1">
      <alignment/>
      <protection/>
    </xf>
    <xf numFmtId="169" fontId="14" fillId="0" borderId="12" xfId="66" applyNumberFormat="1" applyFont="1" applyFill="1" applyBorder="1" applyAlignment="1" applyProtection="1">
      <alignment/>
      <protection locked="0"/>
    </xf>
    <xf numFmtId="169" fontId="14" fillId="0" borderId="57" xfId="97" applyNumberFormat="1" applyFont="1" applyFill="1" applyBorder="1">
      <alignment/>
      <protection/>
    </xf>
    <xf numFmtId="169" fontId="14" fillId="0" borderId="37" xfId="97" applyNumberFormat="1" applyFont="1" applyFill="1" applyBorder="1" applyProtection="1">
      <alignment/>
      <protection locked="0"/>
    </xf>
    <xf numFmtId="169" fontId="14" fillId="0" borderId="12" xfId="97" applyNumberFormat="1" applyFont="1" applyFill="1" applyBorder="1" applyAlignment="1" applyProtection="1">
      <alignment vertical="center"/>
      <protection locked="0"/>
    </xf>
    <xf numFmtId="169" fontId="14" fillId="0" borderId="12" xfId="97" applyNumberFormat="1" applyFont="1" applyFill="1" applyBorder="1" applyProtection="1">
      <alignment/>
      <protection locked="0"/>
    </xf>
    <xf numFmtId="169" fontId="14" fillId="0" borderId="35" xfId="97" applyNumberFormat="1" applyFont="1" applyFill="1" applyBorder="1" applyProtection="1">
      <alignment/>
      <protection locked="0"/>
    </xf>
    <xf numFmtId="169" fontId="14" fillId="0" borderId="22" xfId="97" applyNumberFormat="1" applyFont="1" applyFill="1" applyBorder="1" applyAlignment="1" applyProtection="1">
      <alignment vertical="center"/>
      <protection locked="0"/>
    </xf>
    <xf numFmtId="169" fontId="14" fillId="0" borderId="22" xfId="97" applyNumberFormat="1" applyFont="1" applyFill="1" applyBorder="1">
      <alignment/>
      <protection/>
    </xf>
    <xf numFmtId="169" fontId="14" fillId="0" borderId="22" xfId="97" applyNumberFormat="1" applyFont="1" applyFill="1" applyBorder="1" applyProtection="1">
      <alignment/>
      <protection locked="0"/>
    </xf>
    <xf numFmtId="169" fontId="14" fillId="0" borderId="58" xfId="97" applyNumberFormat="1" applyFont="1" applyFill="1" applyBorder="1">
      <alignment/>
      <protection/>
    </xf>
    <xf numFmtId="169" fontId="12" fillId="0" borderId="28" xfId="97" applyNumberFormat="1" applyFont="1" applyFill="1" applyBorder="1" applyAlignment="1">
      <alignment vertical="center"/>
      <protection/>
    </xf>
    <xf numFmtId="169" fontId="14" fillId="0" borderId="44" xfId="97" applyNumberFormat="1" applyFont="1" applyFill="1" applyBorder="1" applyProtection="1">
      <alignment/>
      <protection locked="0"/>
    </xf>
    <xf numFmtId="169" fontId="14" fillId="0" borderId="19" xfId="97" applyNumberFormat="1" applyFont="1" applyFill="1" applyBorder="1" applyAlignment="1" applyProtection="1">
      <alignment vertical="center"/>
      <protection locked="0"/>
    </xf>
    <xf numFmtId="169" fontId="14" fillId="0" borderId="19" xfId="97" applyNumberFormat="1" applyFont="1" applyFill="1" applyBorder="1" applyProtection="1">
      <alignment/>
      <protection locked="0"/>
    </xf>
    <xf numFmtId="169" fontId="7" fillId="0" borderId="28" xfId="97" applyNumberFormat="1" applyFont="1" applyFill="1" applyBorder="1" applyAlignment="1">
      <alignment horizontal="center" vertical="center" wrapText="1"/>
      <protection/>
    </xf>
    <xf numFmtId="169" fontId="14" fillId="0" borderId="17" xfId="97" applyNumberFormat="1" applyFont="1" applyFill="1" applyBorder="1">
      <alignment/>
      <protection/>
    </xf>
    <xf numFmtId="169" fontId="14" fillId="0" borderId="59" xfId="97" applyNumberFormat="1" applyFont="1" applyFill="1" applyBorder="1">
      <alignment/>
      <protection/>
    </xf>
    <xf numFmtId="169" fontId="12" fillId="0" borderId="60" xfId="97" applyNumberFormat="1" applyFont="1" applyFill="1" applyBorder="1" applyAlignment="1">
      <alignment vertical="center"/>
      <protection/>
    </xf>
    <xf numFmtId="169" fontId="12" fillId="0" borderId="41" xfId="97" applyNumberFormat="1" applyFont="1" applyFill="1" applyBorder="1" applyAlignment="1">
      <alignment vertical="center"/>
      <protection/>
    </xf>
    <xf numFmtId="169" fontId="12" fillId="0" borderId="61" xfId="97" applyNumberFormat="1" applyFont="1" applyFill="1" applyBorder="1" applyAlignment="1">
      <alignment vertical="center"/>
      <protection/>
    </xf>
    <xf numFmtId="0" fontId="0" fillId="0" borderId="0" xfId="97" applyFont="1" applyFill="1" applyAlignment="1">
      <alignment horizontal="right"/>
      <protection/>
    </xf>
    <xf numFmtId="164" fontId="18" fillId="0" borderId="0" xfId="97" applyNumberFormat="1" applyFill="1" applyAlignment="1">
      <alignment vertical="center"/>
      <protection/>
    </xf>
    <xf numFmtId="0" fontId="20" fillId="0" borderId="0" xfId="97" applyFont="1" applyFill="1">
      <alignment/>
      <protection/>
    </xf>
    <xf numFmtId="0" fontId="18" fillId="0" borderId="0" xfId="97" applyFill="1" applyAlignment="1">
      <alignment vertical="center"/>
      <protection/>
    </xf>
    <xf numFmtId="169" fontId="16" fillId="0" borderId="26" xfId="97" applyNumberFormat="1" applyFont="1" applyFill="1" applyBorder="1" applyAlignment="1">
      <alignment vertical="center"/>
      <protection/>
    </xf>
    <xf numFmtId="169" fontId="16" fillId="0" borderId="27" xfId="97" applyNumberFormat="1" applyFont="1" applyFill="1" applyBorder="1" applyAlignment="1">
      <alignment vertical="center"/>
      <protection/>
    </xf>
    <xf numFmtId="169" fontId="14" fillId="0" borderId="13" xfId="97" applyNumberFormat="1" applyFont="1" applyFill="1" applyBorder="1" applyAlignment="1" applyProtection="1">
      <alignment vertical="center"/>
      <protection locked="0"/>
    </xf>
    <xf numFmtId="169" fontId="16" fillId="0" borderId="26" xfId="97" applyNumberFormat="1" applyFont="1" applyFill="1" applyBorder="1" applyAlignment="1" applyProtection="1">
      <alignment vertical="center"/>
      <protection/>
    </xf>
    <xf numFmtId="169" fontId="16" fillId="0" borderId="27" xfId="97" applyNumberFormat="1" applyFont="1" applyFill="1" applyBorder="1" applyAlignment="1" applyProtection="1">
      <alignment vertical="center"/>
      <protection/>
    </xf>
    <xf numFmtId="169" fontId="16" fillId="0" borderId="43" xfId="97" applyNumberFormat="1" applyFont="1" applyFill="1" applyBorder="1" applyAlignment="1" applyProtection="1">
      <alignment vertical="center"/>
      <protection/>
    </xf>
    <xf numFmtId="169" fontId="16" fillId="0" borderId="25" xfId="97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26" fillId="0" borderId="0" xfId="97" applyFont="1" applyFill="1">
      <alignment/>
      <protection/>
    </xf>
    <xf numFmtId="167" fontId="14" fillId="0" borderId="44" xfId="97" applyNumberFormat="1" applyFont="1" applyFill="1" applyBorder="1" applyAlignment="1">
      <alignment horizontal="center" vertical="center"/>
      <protection/>
    </xf>
    <xf numFmtId="0" fontId="14" fillId="0" borderId="19" xfId="97" applyFont="1" applyFill="1" applyBorder="1" applyAlignment="1">
      <alignment horizontal="left" vertical="center" wrapText="1" indent="1"/>
      <protection/>
    </xf>
    <xf numFmtId="169" fontId="14" fillId="0" borderId="19" xfId="97" applyNumberFormat="1" applyFont="1" applyFill="1" applyBorder="1" applyAlignment="1" applyProtection="1">
      <alignment horizontal="right" vertical="center"/>
      <protection locked="0"/>
    </xf>
    <xf numFmtId="169" fontId="14" fillId="0" borderId="19" xfId="66" applyNumberFormat="1" applyFont="1" applyFill="1" applyBorder="1" applyAlignment="1" applyProtection="1">
      <alignment horizontal="right" vertical="center"/>
      <protection locked="0"/>
    </xf>
    <xf numFmtId="169" fontId="14" fillId="0" borderId="19" xfId="97" applyNumberFormat="1" applyFont="1" applyFill="1" applyBorder="1" applyAlignment="1">
      <alignment horizontal="right" vertical="center"/>
      <protection/>
    </xf>
    <xf numFmtId="169" fontId="14" fillId="0" borderId="19" xfId="66" applyNumberFormat="1" applyFont="1" applyFill="1" applyBorder="1" applyAlignment="1" applyProtection="1" quotePrefix="1">
      <alignment horizontal="right" vertical="center"/>
      <protection locked="0"/>
    </xf>
    <xf numFmtId="169" fontId="14" fillId="0" borderId="20" xfId="97" applyNumberFormat="1" applyFont="1" applyFill="1" applyBorder="1" applyAlignment="1">
      <alignment horizontal="right" vertical="center"/>
      <protection/>
    </xf>
    <xf numFmtId="0" fontId="14" fillId="0" borderId="12" xfId="97" applyFont="1" applyFill="1" applyBorder="1" applyAlignment="1" quotePrefix="1">
      <alignment horizontal="left" vertical="center" wrapText="1" indent="1"/>
      <protection/>
    </xf>
    <xf numFmtId="169" fontId="14" fillId="0" borderId="12" xfId="66" applyNumberFormat="1" applyFont="1" applyFill="1" applyBorder="1" applyAlignment="1" applyProtection="1">
      <alignment horizontal="right" vertical="center"/>
      <protection locked="0"/>
    </xf>
    <xf numFmtId="169" fontId="14" fillId="0" borderId="12" xfId="97" applyNumberFormat="1" applyFont="1" applyFill="1" applyBorder="1" applyAlignment="1">
      <alignment horizontal="right" vertical="center"/>
      <protection/>
    </xf>
    <xf numFmtId="169" fontId="14" fillId="0" borderId="12" xfId="66" applyNumberFormat="1" applyFont="1" applyFill="1" applyBorder="1" applyAlignment="1" applyProtection="1" quotePrefix="1">
      <alignment horizontal="right" vertical="center"/>
      <protection locked="0"/>
    </xf>
    <xf numFmtId="169" fontId="14" fillId="0" borderId="13" xfId="97" applyNumberFormat="1" applyFont="1" applyFill="1" applyBorder="1" applyAlignment="1">
      <alignment horizontal="right" vertical="center"/>
      <protection/>
    </xf>
    <xf numFmtId="0" fontId="14" fillId="0" borderId="17" xfId="97" applyFont="1" applyFill="1" applyBorder="1" applyAlignment="1" quotePrefix="1">
      <alignment horizontal="left" vertical="center" wrapText="1" indent="1"/>
      <protection/>
    </xf>
    <xf numFmtId="169" fontId="14" fillId="0" borderId="17" xfId="66" applyNumberFormat="1" applyFont="1" applyFill="1" applyBorder="1" applyAlignment="1" applyProtection="1">
      <alignment horizontal="right" vertical="center"/>
      <protection locked="0"/>
    </xf>
    <xf numFmtId="169" fontId="14" fillId="0" borderId="17" xfId="97" applyNumberFormat="1" applyFont="1" applyFill="1" applyBorder="1" applyAlignment="1">
      <alignment horizontal="right" vertical="center"/>
      <protection/>
    </xf>
    <xf numFmtId="169" fontId="14" fillId="0" borderId="17" xfId="66" applyNumberFormat="1" applyFont="1" applyFill="1" applyBorder="1" applyAlignment="1" applyProtection="1" quotePrefix="1">
      <alignment horizontal="right" vertical="center"/>
      <protection locked="0"/>
    </xf>
    <xf numFmtId="169" fontId="14" fillId="0" borderId="18" xfId="97" applyNumberFormat="1" applyFont="1" applyFill="1" applyBorder="1" applyAlignment="1">
      <alignment horizontal="right" vertical="center"/>
      <protection/>
    </xf>
    <xf numFmtId="169" fontId="12" fillId="0" borderId="26" xfId="97" applyNumberFormat="1" applyFont="1" applyFill="1" applyBorder="1" applyAlignment="1" applyProtection="1">
      <alignment horizontal="right" vertical="center"/>
      <protection/>
    </xf>
    <xf numFmtId="0" fontId="14" fillId="0" borderId="15" xfId="97" applyFont="1" applyFill="1" applyBorder="1" applyAlignment="1" quotePrefix="1">
      <alignment horizontal="left" vertical="center" wrapText="1" indent="1"/>
      <protection/>
    </xf>
    <xf numFmtId="169" fontId="14" fillId="0" borderId="15" xfId="66" applyNumberFormat="1" applyFont="1" applyFill="1" applyBorder="1" applyAlignment="1" applyProtection="1">
      <alignment horizontal="right" vertical="center"/>
      <protection locked="0"/>
    </xf>
    <xf numFmtId="169" fontId="14" fillId="0" borderId="15" xfId="97" applyNumberFormat="1" applyFont="1" applyFill="1" applyBorder="1" applyAlignment="1">
      <alignment horizontal="right" vertical="center"/>
      <protection/>
    </xf>
    <xf numFmtId="169" fontId="14" fillId="0" borderId="15" xfId="66" applyNumberFormat="1" applyFont="1" applyFill="1" applyBorder="1" applyAlignment="1" applyProtection="1" quotePrefix="1">
      <alignment horizontal="right" vertical="center"/>
      <protection locked="0"/>
    </xf>
    <xf numFmtId="169" fontId="14" fillId="0" borderId="16" xfId="97" applyNumberFormat="1" applyFont="1" applyFill="1" applyBorder="1" applyAlignment="1">
      <alignment horizontal="right" vertical="center"/>
      <protection/>
    </xf>
    <xf numFmtId="0" fontId="14" fillId="0" borderId="15" xfId="97" applyFont="1" applyFill="1" applyBorder="1" applyAlignment="1">
      <alignment horizontal="left" vertical="center" wrapText="1" indent="1"/>
      <protection/>
    </xf>
    <xf numFmtId="167" fontId="14" fillId="0" borderId="35" xfId="97" applyNumberFormat="1" applyFont="1" applyFill="1" applyBorder="1" applyAlignment="1">
      <alignment horizontal="center" vertical="center"/>
      <protection/>
    </xf>
    <xf numFmtId="0" fontId="14" fillId="0" borderId="22" xfId="97" applyFont="1" applyFill="1" applyBorder="1" applyAlignment="1" quotePrefix="1">
      <alignment horizontal="left" vertical="center" wrapText="1" indent="1"/>
      <protection/>
    </xf>
    <xf numFmtId="169" fontId="14" fillId="0" borderId="22" xfId="97" applyNumberFormat="1" applyFont="1" applyFill="1" applyBorder="1" applyAlignment="1" applyProtection="1">
      <alignment horizontal="right" vertical="center"/>
      <protection locked="0"/>
    </xf>
    <xf numFmtId="0" fontId="17" fillId="0" borderId="0" xfId="99" applyFont="1" applyFill="1">
      <alignment/>
      <protection/>
    </xf>
    <xf numFmtId="0" fontId="22" fillId="0" borderId="0" xfId="99" applyFont="1" applyFill="1">
      <alignment/>
      <protection/>
    </xf>
    <xf numFmtId="3" fontId="22" fillId="0" borderId="0" xfId="99" applyNumberFormat="1" applyFont="1" applyFill="1">
      <alignment/>
      <protection/>
    </xf>
    <xf numFmtId="0" fontId="0" fillId="0" borderId="0" xfId="98" applyFill="1" applyAlignment="1" applyProtection="1">
      <alignment vertical="center"/>
      <protection locked="0"/>
    </xf>
    <xf numFmtId="0" fontId="0" fillId="0" borderId="0" xfId="98" applyFill="1" applyAlignment="1" applyProtection="1">
      <alignment vertical="center" wrapText="1"/>
      <protection/>
    </xf>
    <xf numFmtId="0" fontId="0" fillId="0" borderId="0" xfId="98" applyFill="1" applyAlignment="1" applyProtection="1">
      <alignment horizontal="center" vertical="center"/>
      <protection/>
    </xf>
    <xf numFmtId="49" fontId="0" fillId="0" borderId="0" xfId="98" applyNumberFormat="1" applyFont="1" applyFill="1" applyAlignment="1" applyProtection="1">
      <alignment horizontal="center" vertical="center"/>
      <protection/>
    </xf>
    <xf numFmtId="0" fontId="12" fillId="0" borderId="37" xfId="98" applyFont="1" applyFill="1" applyBorder="1" applyAlignment="1" applyProtection="1">
      <alignment horizontal="left" vertical="center" wrapText="1"/>
      <protection/>
    </xf>
    <xf numFmtId="168" fontId="12" fillId="0" borderId="13" xfId="98" applyNumberFormat="1" applyFont="1" applyFill="1" applyBorder="1" applyAlignment="1" applyProtection="1">
      <alignment vertical="center"/>
      <protection/>
    </xf>
    <xf numFmtId="0" fontId="0" fillId="0" borderId="0" xfId="98" applyFont="1" applyFill="1" applyAlignment="1" applyProtection="1">
      <alignment vertical="center"/>
      <protection locked="0"/>
    </xf>
    <xf numFmtId="0" fontId="12" fillId="0" borderId="37" xfId="98" applyFont="1" applyFill="1" applyBorder="1" applyAlignment="1" applyProtection="1">
      <alignment vertical="center" wrapText="1"/>
      <protection/>
    </xf>
    <xf numFmtId="168" fontId="16" fillId="0" borderId="13" xfId="98" applyNumberFormat="1" applyFont="1" applyFill="1" applyBorder="1" applyAlignment="1" applyProtection="1">
      <alignment vertical="center"/>
      <protection/>
    </xf>
    <xf numFmtId="0" fontId="12" fillId="0" borderId="35" xfId="98" applyFont="1" applyFill="1" applyBorder="1" applyAlignment="1" applyProtection="1">
      <alignment horizontal="left" vertical="center" wrapText="1"/>
      <protection/>
    </xf>
    <xf numFmtId="167" fontId="14" fillId="0" borderId="22" xfId="98" applyNumberFormat="1" applyFont="1" applyFill="1" applyBorder="1" applyAlignment="1" applyProtection="1">
      <alignment horizontal="center" vertical="center"/>
      <protection/>
    </xf>
    <xf numFmtId="168" fontId="12" fillId="0" borderId="23" xfId="98" applyNumberFormat="1" applyFont="1" applyFill="1" applyBorder="1" applyAlignment="1" applyProtection="1">
      <alignment vertical="center"/>
      <protection/>
    </xf>
    <xf numFmtId="0" fontId="22" fillId="0" borderId="0" xfId="99" applyFont="1" applyFill="1" applyAlignment="1">
      <alignment/>
      <protection/>
    </xf>
    <xf numFmtId="0" fontId="11" fillId="0" borderId="0" xfId="98" applyFont="1" applyFill="1" applyAlignment="1" applyProtection="1">
      <alignment horizontal="center" vertical="center"/>
      <protection/>
    </xf>
    <xf numFmtId="164" fontId="14" fillId="0" borderId="17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18" xfId="96" applyNumberFormat="1" applyFont="1" applyFill="1" applyBorder="1" applyAlignment="1" applyProtection="1">
      <alignment horizontal="right" vertical="center" wrapText="1"/>
      <protection locked="0"/>
    </xf>
    <xf numFmtId="0" fontId="16" fillId="0" borderId="26" xfId="96" applyFont="1" applyFill="1" applyBorder="1" applyAlignment="1" applyProtection="1">
      <alignment horizontal="left" vertical="center" wrapText="1" indent="1"/>
      <protection/>
    </xf>
    <xf numFmtId="49" fontId="12" fillId="0" borderId="28" xfId="96" applyNumberFormat="1" applyFont="1" applyFill="1" applyBorder="1" applyAlignment="1" applyProtection="1">
      <alignment horizontal="left" vertical="center" wrapText="1" indent="1"/>
      <protection/>
    </xf>
    <xf numFmtId="164" fontId="12" fillId="18" borderId="26" xfId="0" applyNumberFormat="1" applyFont="1" applyFill="1" applyBorder="1" applyAlignment="1" applyProtection="1">
      <alignment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0" fillId="18" borderId="52" xfId="0" applyNumberFormat="1" applyFont="1" applyFill="1" applyBorder="1" applyAlignment="1">
      <alignment horizontal="left" vertical="center" wrapText="1" indent="2"/>
    </xf>
    <xf numFmtId="164" fontId="0" fillId="18" borderId="52" xfId="0" applyNumberFormat="1" applyFont="1" applyFill="1" applyBorder="1" applyAlignment="1">
      <alignment horizontal="right" vertical="center" wrapText="1" indent="2"/>
    </xf>
    <xf numFmtId="164" fontId="0" fillId="18" borderId="62" xfId="0" applyNumberFormat="1" applyFont="1" applyFill="1" applyBorder="1" applyAlignment="1">
      <alignment horizontal="left" vertical="center" wrapText="1" indent="2"/>
    </xf>
    <xf numFmtId="164" fontId="0" fillId="18" borderId="62" xfId="0" applyNumberFormat="1" applyFont="1" applyFill="1" applyBorder="1" applyAlignment="1">
      <alignment horizontal="right" vertical="center" wrapText="1" indent="2"/>
    </xf>
    <xf numFmtId="169" fontId="14" fillId="18" borderId="12" xfId="97" applyNumberFormat="1" applyFont="1" applyFill="1" applyBorder="1" applyAlignment="1" applyProtection="1">
      <alignment vertical="center"/>
      <protection/>
    </xf>
    <xf numFmtId="169" fontId="16" fillId="18" borderId="14" xfId="97" applyNumberFormat="1" applyFont="1" applyFill="1" applyBorder="1" applyAlignment="1" applyProtection="1">
      <alignment vertical="center"/>
      <protection/>
    </xf>
    <xf numFmtId="169" fontId="14" fillId="18" borderId="17" xfId="97" applyNumberFormat="1" applyFont="1" applyFill="1" applyBorder="1" applyAlignment="1" applyProtection="1">
      <alignment vertical="center"/>
      <protection/>
    </xf>
    <xf numFmtId="167" fontId="12" fillId="0" borderId="28" xfId="97" applyNumberFormat="1" applyFont="1" applyFill="1" applyBorder="1" applyAlignment="1">
      <alignment horizontal="center" vertical="center"/>
      <protection/>
    </xf>
    <xf numFmtId="167" fontId="12" fillId="0" borderId="42" xfId="97" applyNumberFormat="1" applyFont="1" applyFill="1" applyBorder="1" applyAlignment="1">
      <alignment horizontal="center" vertical="center"/>
      <protection/>
    </xf>
    <xf numFmtId="164" fontId="14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5" xfId="96" applyFont="1" applyFill="1" applyBorder="1" applyAlignment="1" applyProtection="1">
      <alignment horizontal="left" vertical="center" wrapText="1" indent="2"/>
      <protection/>
    </xf>
    <xf numFmtId="0" fontId="14" fillId="0" borderId="22" xfId="96" applyFont="1" applyFill="1" applyBorder="1" applyAlignment="1" applyProtection="1">
      <alignment horizontal="left" vertical="center" wrapText="1" indent="2"/>
      <protection/>
    </xf>
    <xf numFmtId="0" fontId="7" fillId="0" borderId="26" xfId="96" applyFont="1" applyFill="1" applyBorder="1" applyAlignment="1" applyProtection="1">
      <alignment vertical="center" wrapText="1"/>
      <protection/>
    </xf>
    <xf numFmtId="164" fontId="0" fillId="0" borderId="63" xfId="0" applyNumberFormat="1" applyFill="1" applyBorder="1" applyAlignment="1">
      <alignment horizontal="left" vertical="center" wrapText="1" indent="1"/>
    </xf>
    <xf numFmtId="164" fontId="0" fillId="0" borderId="53" xfId="0" applyNumberFormat="1" applyFill="1" applyBorder="1" applyAlignment="1">
      <alignment horizontal="left" vertical="center" wrapText="1" indent="1"/>
    </xf>
    <xf numFmtId="164" fontId="3" fillId="0" borderId="52" xfId="0" applyNumberFormat="1" applyFont="1" applyFill="1" applyBorder="1" applyAlignment="1">
      <alignment horizontal="left" vertical="center" wrapText="1" indent="1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4" xfId="0" applyNumberFormat="1" applyFill="1" applyBorder="1" applyAlignment="1">
      <alignment horizontal="left" vertical="center" wrapText="1" indent="1"/>
    </xf>
    <xf numFmtId="164" fontId="7" fillId="0" borderId="28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12" fillId="0" borderId="0" xfId="96" applyFont="1" applyFill="1" applyBorder="1" applyAlignment="1" applyProtection="1">
      <alignment horizontal="left" vertical="center" wrapText="1" indent="1"/>
      <protection/>
    </xf>
    <xf numFmtId="0" fontId="7" fillId="0" borderId="0" xfId="96" applyFont="1" applyFill="1" applyBorder="1" applyAlignment="1" applyProtection="1">
      <alignment vertical="center" wrapText="1"/>
      <protection/>
    </xf>
    <xf numFmtId="164" fontId="14" fillId="0" borderId="0" xfId="96" applyNumberFormat="1" applyFont="1" applyFill="1" applyBorder="1" applyAlignment="1" applyProtection="1">
      <alignment vertical="center" wrapText="1"/>
      <protection locked="0"/>
    </xf>
    <xf numFmtId="3" fontId="14" fillId="0" borderId="19" xfId="96" applyNumberFormat="1" applyFont="1" applyFill="1" applyBorder="1" applyAlignment="1" applyProtection="1">
      <alignment vertical="center" wrapText="1"/>
      <protection/>
    </xf>
    <xf numFmtId="3" fontId="14" fillId="0" borderId="20" xfId="96" applyNumberFormat="1" applyFont="1" applyFill="1" applyBorder="1" applyAlignment="1" applyProtection="1">
      <alignment vertical="center" wrapText="1"/>
      <protection/>
    </xf>
    <xf numFmtId="3" fontId="14" fillId="0" borderId="14" xfId="96" applyNumberFormat="1" applyFont="1" applyFill="1" applyBorder="1" applyAlignment="1" applyProtection="1">
      <alignment vertical="center" wrapText="1"/>
      <protection locked="0"/>
    </xf>
    <xf numFmtId="3" fontId="14" fillId="0" borderId="25" xfId="96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/>
    </xf>
    <xf numFmtId="164" fontId="12" fillId="0" borderId="28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12" fillId="0" borderId="0" xfId="96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3" fontId="12" fillId="0" borderId="26" xfId="96" applyNumberFormat="1" applyFont="1" applyFill="1" applyBorder="1" applyAlignment="1" applyProtection="1">
      <alignment vertical="center" wrapText="1"/>
      <protection/>
    </xf>
    <xf numFmtId="3" fontId="12" fillId="0" borderId="27" xfId="96" applyNumberFormat="1" applyFont="1" applyFill="1" applyBorder="1" applyAlignment="1" applyProtection="1">
      <alignment vertical="center" wrapText="1"/>
      <protection/>
    </xf>
    <xf numFmtId="0" fontId="12" fillId="0" borderId="28" xfId="96" applyFont="1" applyFill="1" applyBorder="1" applyAlignment="1" applyProtection="1">
      <alignment horizontal="left" vertical="center" wrapText="1" indent="1"/>
      <protection/>
    </xf>
    <xf numFmtId="49" fontId="14" fillId="0" borderId="0" xfId="9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96" applyFont="1" applyFill="1" applyBorder="1" applyAlignment="1" applyProtection="1">
      <alignment horizontal="left" vertical="center" wrapText="1" indent="1"/>
      <protection/>
    </xf>
    <xf numFmtId="1" fontId="6" fillId="0" borderId="0" xfId="0" applyNumberFormat="1" applyFont="1" applyAlignment="1">
      <alignment horizontal="right" indent="2"/>
    </xf>
    <xf numFmtId="1" fontId="4" fillId="0" borderId="0" xfId="0" applyNumberFormat="1" applyFont="1" applyAlignment="1">
      <alignment horizontal="right" indent="2"/>
    </xf>
    <xf numFmtId="1" fontId="3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164" fontId="12" fillId="0" borderId="26" xfId="96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9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96" applyFont="1" applyFill="1" applyBorder="1" applyAlignment="1" applyProtection="1">
      <alignment horizontal="left" vertical="center" wrapText="1" indent="1"/>
      <protection/>
    </xf>
    <xf numFmtId="164" fontId="12" fillId="0" borderId="0" xfId="96" applyNumberFormat="1" applyFont="1" applyFill="1" applyBorder="1" applyAlignment="1" applyProtection="1">
      <alignment horizontal="right" vertical="center" wrapText="1"/>
      <protection/>
    </xf>
    <xf numFmtId="164" fontId="15" fillId="0" borderId="12" xfId="96" applyNumberFormat="1" applyFont="1" applyFill="1" applyBorder="1" applyAlignment="1" applyProtection="1">
      <alignment horizontal="right" vertical="center" wrapText="1"/>
      <protection/>
    </xf>
    <xf numFmtId="164" fontId="15" fillId="0" borderId="13" xfId="96" applyNumberFormat="1" applyFont="1" applyFill="1" applyBorder="1" applyAlignment="1" applyProtection="1">
      <alignment horizontal="right" vertical="center" wrapText="1"/>
      <protection/>
    </xf>
    <xf numFmtId="0" fontId="14" fillId="0" borderId="0" xfId="96" applyFont="1" applyFill="1" applyBorder="1" applyAlignment="1" applyProtection="1">
      <alignment horizontal="left" indent="1"/>
      <protection/>
    </xf>
    <xf numFmtId="164" fontId="15" fillId="0" borderId="26" xfId="96" applyNumberFormat="1" applyFont="1" applyFill="1" applyBorder="1" applyAlignment="1" applyProtection="1">
      <alignment horizontal="right" vertical="center" wrapText="1"/>
      <protection/>
    </xf>
    <xf numFmtId="164" fontId="14" fillId="0" borderId="11" xfId="96" applyNumberFormat="1" applyFont="1" applyFill="1" applyBorder="1" applyAlignment="1" applyProtection="1">
      <alignment vertical="center" wrapText="1"/>
      <protection locked="0"/>
    </xf>
    <xf numFmtId="164" fontId="14" fillId="0" borderId="24" xfId="96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/>
      <protection/>
    </xf>
    <xf numFmtId="164" fontId="3" fillId="0" borderId="63" xfId="0" applyNumberFormat="1" applyFont="1" applyFill="1" applyBorder="1" applyAlignment="1">
      <alignment horizontal="left" vertical="center" wrapText="1" indent="1"/>
    </xf>
    <xf numFmtId="164" fontId="12" fillId="0" borderId="28" xfId="0" applyNumberFormat="1" applyFont="1" applyFill="1" applyBorder="1" applyAlignment="1">
      <alignment horizontal="left" vertical="center" wrapText="1" indent="1"/>
    </xf>
    <xf numFmtId="0" fontId="12" fillId="0" borderId="40" xfId="96" applyFont="1" applyFill="1" applyBorder="1" applyAlignment="1" applyProtection="1">
      <alignment horizontal="left" vertical="center" wrapText="1"/>
      <protection/>
    </xf>
    <xf numFmtId="0" fontId="12" fillId="0" borderId="26" xfId="96" applyFont="1" applyFill="1" applyBorder="1" applyAlignment="1" applyProtection="1">
      <alignment horizontal="left" vertical="center" wrapText="1"/>
      <protection/>
    </xf>
    <xf numFmtId="0" fontId="16" fillId="0" borderId="26" xfId="96" applyFont="1" applyFill="1" applyBorder="1" applyAlignment="1" applyProtection="1">
      <alignment horizontal="left" vertical="center" wrapText="1"/>
      <protection/>
    </xf>
    <xf numFmtId="49" fontId="12" fillId="0" borderId="28" xfId="96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96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96" applyNumberFormat="1" applyFont="1" applyFill="1" applyBorder="1" applyAlignment="1" applyProtection="1">
      <alignment horizontal="right" vertical="center" wrapText="1"/>
      <protection locked="0"/>
    </xf>
    <xf numFmtId="0" fontId="27" fillId="0" borderId="52" xfId="0" applyFont="1" applyBorder="1" applyAlignment="1">
      <alignment horizontal="left" wrapText="1" indent="1"/>
    </xf>
    <xf numFmtId="0" fontId="27" fillId="0" borderId="28" xfId="0" applyFont="1" applyBorder="1" applyAlignment="1">
      <alignment wrapText="1"/>
    </xf>
    <xf numFmtId="167" fontId="14" fillId="0" borderId="45" xfId="97" applyNumberFormat="1" applyFont="1" applyFill="1" applyBorder="1" applyAlignment="1">
      <alignment horizontal="center" vertical="center"/>
      <protection/>
    </xf>
    <xf numFmtId="0" fontId="14" fillId="0" borderId="11" xfId="97" applyFont="1" applyFill="1" applyBorder="1" applyAlignment="1" quotePrefix="1">
      <alignment horizontal="left" vertical="center" wrapText="1" indent="1"/>
      <protection/>
    </xf>
    <xf numFmtId="169" fontId="14" fillId="0" borderId="11" xfId="97" applyNumberFormat="1" applyFont="1" applyFill="1" applyBorder="1" applyAlignment="1" applyProtection="1">
      <alignment horizontal="right" vertical="center"/>
      <protection locked="0"/>
    </xf>
    <xf numFmtId="169" fontId="14" fillId="0" borderId="11" xfId="66" applyNumberFormat="1" applyFont="1" applyFill="1" applyBorder="1" applyAlignment="1" applyProtection="1">
      <alignment horizontal="right" vertical="center"/>
      <protection locked="0"/>
    </xf>
    <xf numFmtId="169" fontId="14" fillId="0" borderId="11" xfId="97" applyNumberFormat="1" applyFont="1" applyFill="1" applyBorder="1" applyAlignment="1">
      <alignment horizontal="right" vertical="center"/>
      <protection/>
    </xf>
    <xf numFmtId="169" fontId="14" fillId="0" borderId="11" xfId="66" applyNumberFormat="1" applyFont="1" applyFill="1" applyBorder="1" applyAlignment="1" applyProtection="1" quotePrefix="1">
      <alignment horizontal="right" vertical="center"/>
      <protection locked="0"/>
    </xf>
    <xf numFmtId="169" fontId="14" fillId="0" borderId="24" xfId="97" applyNumberFormat="1" applyFont="1" applyFill="1" applyBorder="1" applyAlignment="1">
      <alignment horizontal="right" vertical="center"/>
      <protection/>
    </xf>
    <xf numFmtId="0" fontId="14" fillId="0" borderId="11" xfId="97" applyFont="1" applyFill="1" applyBorder="1" applyAlignment="1">
      <alignment horizontal="left" vertical="center" wrapText="1" indent="1"/>
      <protection/>
    </xf>
    <xf numFmtId="0" fontId="12" fillId="0" borderId="26" xfId="97" applyFont="1" applyFill="1" applyBorder="1" applyAlignment="1">
      <alignment horizontal="left" vertical="center" wrapText="1" indent="1"/>
      <protection/>
    </xf>
    <xf numFmtId="0" fontId="7" fillId="0" borderId="39" xfId="97" applyFont="1" applyFill="1" applyBorder="1" applyAlignment="1" quotePrefix="1">
      <alignment horizontal="center" vertical="center" wrapText="1"/>
      <protection/>
    </xf>
    <xf numFmtId="0" fontId="7" fillId="0" borderId="40" xfId="97" applyFont="1" applyFill="1" applyBorder="1" applyAlignment="1">
      <alignment horizontal="center" vertical="center" wrapText="1"/>
      <protection/>
    </xf>
    <xf numFmtId="0" fontId="7" fillId="0" borderId="43" xfId="9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1" fontId="0" fillId="0" borderId="0" xfId="0" applyNumberFormat="1" applyFont="1" applyAlignment="1">
      <alignment horizontal="right" indent="2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65" xfId="96" applyFont="1" applyFill="1" applyBorder="1" applyAlignment="1" applyProtection="1">
      <alignment vertical="center" wrapText="1"/>
      <protection locked="0"/>
    </xf>
    <xf numFmtId="164" fontId="14" fillId="0" borderId="62" xfId="96" applyNumberFormat="1" applyFont="1" applyFill="1" applyBorder="1">
      <alignment/>
      <protection/>
    </xf>
    <xf numFmtId="164" fontId="14" fillId="0" borderId="65" xfId="96" applyNumberFormat="1" applyFont="1" applyFill="1" applyBorder="1">
      <alignment/>
      <protection/>
    </xf>
    <xf numFmtId="169" fontId="12" fillId="0" borderId="26" xfId="97" applyNumberFormat="1" applyFont="1" applyFill="1" applyBorder="1" applyAlignment="1" applyProtection="1">
      <alignment horizontal="right" vertical="center"/>
      <protection/>
    </xf>
    <xf numFmtId="0" fontId="14" fillId="0" borderId="11" xfId="97" applyFont="1" applyFill="1" applyBorder="1" applyAlignment="1">
      <alignment horizontal="left" vertical="center" wrapText="1"/>
      <protection/>
    </xf>
    <xf numFmtId="169" fontId="12" fillId="0" borderId="27" xfId="97" applyNumberFormat="1" applyFont="1" applyFill="1" applyBorder="1" applyAlignment="1" applyProtection="1">
      <alignment horizontal="right" vertical="center"/>
      <protection/>
    </xf>
    <xf numFmtId="169" fontId="12" fillId="0" borderId="27" xfId="97" applyNumberFormat="1" applyFont="1" applyFill="1" applyBorder="1" applyAlignment="1" applyProtection="1">
      <alignment horizontal="right" vertical="center"/>
      <protection/>
    </xf>
    <xf numFmtId="169" fontId="12" fillId="0" borderId="27" xfId="97" applyNumberFormat="1" applyFont="1" applyFill="1" applyBorder="1" applyAlignment="1">
      <alignment horizontal="right" vertical="center"/>
      <protection/>
    </xf>
    <xf numFmtId="0" fontId="14" fillId="0" borderId="19" xfId="97" applyFont="1" applyFill="1" applyBorder="1" applyAlignment="1" quotePrefix="1">
      <alignment horizontal="left" vertical="center" wrapText="1" indent="1"/>
      <protection/>
    </xf>
    <xf numFmtId="0" fontId="20" fillId="0" borderId="0" xfId="97" applyFont="1" applyFill="1" applyBorder="1" applyAlignment="1">
      <alignment vertical="center"/>
      <protection/>
    </xf>
    <xf numFmtId="0" fontId="18" fillId="0" borderId="0" xfId="97" applyFill="1" applyBorder="1" applyAlignment="1">
      <alignment vertical="center"/>
      <protection/>
    </xf>
    <xf numFmtId="0" fontId="7" fillId="0" borderId="43" xfId="97" applyFont="1" applyFill="1" applyBorder="1" applyAlignment="1">
      <alignment horizontal="center" vertical="center"/>
      <protection/>
    </xf>
    <xf numFmtId="164" fontId="14" fillId="18" borderId="22" xfId="96" applyNumberFormat="1" applyFont="1" applyFill="1" applyBorder="1" applyAlignment="1" applyProtection="1">
      <alignment horizontal="right" vertical="center" wrapText="1"/>
      <protection locked="0"/>
    </xf>
    <xf numFmtId="0" fontId="14" fillId="18" borderId="62" xfId="96" applyFont="1" applyFill="1" applyBorder="1" applyAlignment="1" applyProtection="1">
      <alignment vertical="center" wrapText="1"/>
      <protection locked="0"/>
    </xf>
    <xf numFmtId="168" fontId="14" fillId="0" borderId="13" xfId="98" applyNumberFormat="1" applyFont="1" applyFill="1" applyBorder="1" applyAlignment="1" applyProtection="1">
      <alignment vertical="center"/>
      <protection/>
    </xf>
    <xf numFmtId="164" fontId="0" fillId="0" borderId="15" xfId="96" applyNumberFormat="1" applyFont="1" applyFill="1" applyBorder="1" applyAlignment="1" applyProtection="1">
      <alignment horizontal="right" vertical="center" wrapText="1"/>
      <protection/>
    </xf>
    <xf numFmtId="0" fontId="0" fillId="0" borderId="0" xfId="96" applyFont="1" applyFill="1" applyAlignment="1">
      <alignment horizontal="right"/>
      <protection/>
    </xf>
    <xf numFmtId="164" fontId="12" fillId="0" borderId="27" xfId="96" applyNumberFormat="1" applyFont="1" applyFill="1" applyBorder="1" applyAlignment="1" applyProtection="1">
      <alignment horizontal="right" vertical="center" wrapText="1"/>
      <protection/>
    </xf>
    <xf numFmtId="164" fontId="15" fillId="0" borderId="27" xfId="96" applyNumberFormat="1" applyFont="1" applyFill="1" applyBorder="1" applyAlignment="1" applyProtection="1">
      <alignment horizontal="right" vertical="center" wrapText="1"/>
      <protection/>
    </xf>
    <xf numFmtId="164" fontId="11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Continuous" vertical="center" wrapText="1"/>
    </xf>
    <xf numFmtId="164" fontId="11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6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1" fillId="0" borderId="63" xfId="0" applyNumberFormat="1" applyFont="1" applyFill="1" applyBorder="1" applyAlignment="1">
      <alignment horizontal="left" vertical="center" wrapText="1" indent="1"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53" xfId="0" applyNumberFormat="1" applyFont="1" applyFill="1" applyBorder="1" applyAlignment="1">
      <alignment horizontal="left" vertical="center" wrapText="1" indent="1"/>
    </xf>
    <xf numFmtId="164" fontId="11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1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7" fillId="0" borderId="52" xfId="0" applyNumberFormat="1" applyFont="1" applyFill="1" applyBorder="1" applyAlignment="1">
      <alignment horizontal="left" vertical="center" wrapText="1" indent="1"/>
    </xf>
    <xf numFmtId="164" fontId="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7" fillId="0" borderId="67" xfId="0" applyNumberFormat="1" applyFont="1" applyFill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3" xfId="0" applyNumberFormat="1" applyFon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67" xfId="0" applyNumberFormat="1" applyFont="1" applyFill="1" applyBorder="1" applyAlignment="1">
      <alignment horizontal="left" vertical="center" wrapText="1" indent="1"/>
    </xf>
    <xf numFmtId="16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64" xfId="0" applyNumberFormat="1" applyFont="1" applyFill="1" applyBorder="1" applyAlignment="1">
      <alignment horizontal="left" vertical="center" wrapText="1" indent="1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68" xfId="0" applyNumberFormat="1" applyFont="1" applyFill="1" applyBorder="1" applyAlignment="1">
      <alignment horizontal="left" vertical="center" wrapText="1" indent="1"/>
    </xf>
    <xf numFmtId="164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1" fillId="19" borderId="22" xfId="0" applyNumberFormat="1" applyFont="1" applyFill="1" applyBorder="1" applyAlignment="1" applyProtection="1">
      <alignment horizontal="right" vertical="center" wrapText="1"/>
      <protection locked="0"/>
    </xf>
    <xf numFmtId="164" fontId="11" fillId="19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8" xfId="0" applyNumberFormat="1" applyFont="1" applyFill="1" applyBorder="1" applyAlignment="1">
      <alignment horizontal="left" vertical="center" wrapText="1" indent="1"/>
    </xf>
    <xf numFmtId="164" fontId="7" fillId="0" borderId="42" xfId="0" applyNumberFormat="1" applyFont="1" applyFill="1" applyBorder="1" applyAlignment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right" vertical="center" wrapText="1"/>
      <protection/>
    </xf>
    <xf numFmtId="164" fontId="7" fillId="0" borderId="28" xfId="0" applyNumberFormat="1" applyFont="1" applyFill="1" applyBorder="1" applyAlignment="1">
      <alignment horizontal="right" vertical="center" wrapText="1" indent="1"/>
    </xf>
    <xf numFmtId="16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right" vertical="center" wrapText="1"/>
      <protection/>
    </xf>
    <xf numFmtId="164" fontId="11" fillId="0" borderId="66" xfId="0" applyNumberFormat="1" applyFont="1" applyFill="1" applyBorder="1" applyAlignment="1">
      <alignment vertical="center" wrapText="1"/>
    </xf>
    <xf numFmtId="164" fontId="49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2" fillId="0" borderId="0" xfId="96" applyNumberFormat="1" applyFill="1">
      <alignment/>
      <protection/>
    </xf>
    <xf numFmtId="169" fontId="14" fillId="0" borderId="38" xfId="97" applyNumberFormat="1" applyFont="1" applyFill="1" applyBorder="1" applyProtection="1">
      <alignment/>
      <protection locked="0"/>
    </xf>
    <xf numFmtId="169" fontId="0" fillId="0" borderId="16" xfId="97" applyNumberFormat="1" applyFont="1" applyFill="1" applyBorder="1" applyAlignment="1" applyProtection="1">
      <alignment vertical="center"/>
      <protection locked="0"/>
    </xf>
    <xf numFmtId="0" fontId="14" fillId="0" borderId="12" xfId="96" applyFont="1" applyFill="1" applyBorder="1" applyAlignment="1" applyProtection="1">
      <alignment vertical="center" wrapText="1"/>
      <protection/>
    </xf>
    <xf numFmtId="164" fontId="12" fillId="0" borderId="15" xfId="96" applyNumberFormat="1" applyFont="1" applyFill="1" applyBorder="1" applyAlignment="1" applyProtection="1">
      <alignment vertical="center" wrapText="1"/>
      <protection locked="0"/>
    </xf>
    <xf numFmtId="164" fontId="12" fillId="0" borderId="12" xfId="96" applyNumberFormat="1" applyFont="1" applyFill="1" applyBorder="1" applyAlignment="1" applyProtection="1">
      <alignment vertical="center" wrapText="1"/>
      <protection locked="0"/>
    </xf>
    <xf numFmtId="164" fontId="12" fillId="0" borderId="17" xfId="96" applyNumberFormat="1" applyFont="1" applyFill="1" applyBorder="1" applyAlignment="1" applyProtection="1">
      <alignment vertical="center" wrapText="1"/>
      <protection locked="0"/>
    </xf>
    <xf numFmtId="164" fontId="6" fillId="0" borderId="0" xfId="96" applyNumberFormat="1" applyFont="1" applyFill="1" applyBorder="1" applyAlignment="1" applyProtection="1">
      <alignment horizontal="center" vertical="center"/>
      <protection/>
    </xf>
    <xf numFmtId="164" fontId="6" fillId="0" borderId="10" xfId="96" applyNumberFormat="1" applyFont="1" applyFill="1" applyBorder="1" applyAlignment="1" applyProtection="1">
      <alignment horizontal="center" vertical="center"/>
      <protection/>
    </xf>
    <xf numFmtId="3" fontId="12" fillId="0" borderId="40" xfId="96" applyNumberFormat="1" applyFont="1" applyFill="1" applyBorder="1" applyAlignment="1" applyProtection="1">
      <alignment horizontal="center" vertical="center" wrapText="1"/>
      <protection/>
    </xf>
    <xf numFmtId="164" fontId="12" fillId="0" borderId="0" xfId="96" applyNumberFormat="1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Alignment="1">
      <alignment horizontal="center"/>
      <protection/>
    </xf>
    <xf numFmtId="3" fontId="12" fillId="0" borderId="26" xfId="96" applyNumberFormat="1" applyFont="1" applyFill="1" applyBorder="1" applyAlignment="1" applyProtection="1">
      <alignment horizontal="center" vertical="center" wrapText="1"/>
      <protection/>
    </xf>
    <xf numFmtId="164" fontId="14" fillId="0" borderId="0" xfId="96" applyNumberFormat="1" applyFont="1" applyFill="1" applyBorder="1" applyAlignment="1" applyProtection="1">
      <alignment horizontal="center" vertical="center" wrapText="1"/>
      <protection locked="0"/>
    </xf>
    <xf numFmtId="3" fontId="14" fillId="0" borderId="19" xfId="96" applyNumberFormat="1" applyFont="1" applyFill="1" applyBorder="1" applyAlignment="1" applyProtection="1">
      <alignment horizontal="center" vertical="center" wrapText="1"/>
      <protection/>
    </xf>
    <xf numFmtId="3" fontId="14" fillId="0" borderId="14" xfId="96" applyNumberFormat="1" applyFont="1" applyFill="1" applyBorder="1" applyAlignment="1" applyProtection="1">
      <alignment horizontal="center" vertical="center" wrapText="1"/>
      <protection locked="0"/>
    </xf>
    <xf numFmtId="3" fontId="12" fillId="0" borderId="40" xfId="96" applyNumberFormat="1" applyFont="1" applyFill="1" applyBorder="1" applyAlignment="1" applyProtection="1">
      <alignment horizontal="right" vertical="center" wrapText="1"/>
      <protection locked="0"/>
    </xf>
    <xf numFmtId="0" fontId="6" fillId="0" borderId="37" xfId="98" applyFont="1" applyFill="1" applyBorder="1" applyAlignment="1" applyProtection="1">
      <alignment horizontal="left" vertical="center" wrapText="1"/>
      <protection/>
    </xf>
    <xf numFmtId="167" fontId="6" fillId="0" borderId="12" xfId="98" applyNumberFormat="1" applyFont="1" applyFill="1" applyBorder="1" applyAlignment="1" applyProtection="1">
      <alignment horizontal="center" vertical="center"/>
      <protection/>
    </xf>
    <xf numFmtId="0" fontId="6" fillId="0" borderId="37" xfId="98" applyFont="1" applyFill="1" applyBorder="1" applyAlignment="1" applyProtection="1">
      <alignment horizontal="left" vertical="center" wrapText="1"/>
      <protection/>
    </xf>
    <xf numFmtId="167" fontId="2" fillId="0" borderId="12" xfId="9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167" fontId="0" fillId="0" borderId="12" xfId="9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37" xfId="98" applyFont="1" applyFill="1" applyBorder="1" applyAlignment="1" applyProtection="1">
      <alignment vertical="center" wrapText="1"/>
      <protection/>
    </xf>
    <xf numFmtId="0" fontId="0" fillId="0" borderId="36" xfId="98" applyFont="1" applyFill="1" applyBorder="1" applyAlignment="1" applyProtection="1">
      <alignment horizontal="left" vertical="center" wrapText="1"/>
      <protection/>
    </xf>
    <xf numFmtId="167" fontId="0" fillId="0" borderId="15" xfId="98" applyNumberFormat="1" applyFont="1" applyFill="1" applyBorder="1" applyAlignment="1" applyProtection="1">
      <alignment horizontal="center" vertical="center"/>
      <protection/>
    </xf>
    <xf numFmtId="0" fontId="0" fillId="0" borderId="37" xfId="98" applyFont="1" applyFill="1" applyBorder="1" applyAlignment="1" applyProtection="1">
      <alignment horizontal="left" vertical="center" wrapText="1"/>
      <protection/>
    </xf>
    <xf numFmtId="0" fontId="0" fillId="0" borderId="37" xfId="98" applyFont="1" applyFill="1" applyBorder="1" applyAlignment="1" applyProtection="1">
      <alignment horizontal="left" vertical="center" wrapText="1"/>
      <protection/>
    </xf>
    <xf numFmtId="168" fontId="0" fillId="0" borderId="16" xfId="98" applyNumberFormat="1" applyFont="1" applyFill="1" applyBorder="1" applyAlignment="1" applyProtection="1">
      <alignment horizontal="right" vertical="center"/>
      <protection locked="0"/>
    </xf>
    <xf numFmtId="168" fontId="0" fillId="0" borderId="13" xfId="98" applyNumberFormat="1" applyFont="1" applyFill="1" applyBorder="1" applyAlignment="1" applyProtection="1">
      <alignment horizontal="right" vertical="center"/>
      <protection locked="0"/>
    </xf>
    <xf numFmtId="168" fontId="6" fillId="0" borderId="13" xfId="98" applyNumberFormat="1" applyFont="1" applyFill="1" applyBorder="1" applyAlignment="1" applyProtection="1">
      <alignment horizontal="right" vertical="center"/>
      <protection/>
    </xf>
    <xf numFmtId="168" fontId="0" fillId="0" borderId="13" xfId="98" applyNumberFormat="1" applyFont="1" applyFill="1" applyBorder="1" applyAlignment="1" applyProtection="1">
      <alignment horizontal="right" vertical="center"/>
      <protection/>
    </xf>
    <xf numFmtId="168" fontId="6" fillId="0" borderId="13" xfId="98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16" fillId="0" borderId="0" xfId="98" applyFont="1" applyFill="1" applyBorder="1" applyAlignment="1" applyProtection="1">
      <alignment horizontal="left" vertical="center" wrapText="1"/>
      <protection/>
    </xf>
    <xf numFmtId="167" fontId="14" fillId="0" borderId="0" xfId="98" applyNumberFormat="1" applyFont="1" applyFill="1" applyBorder="1" applyAlignment="1" applyProtection="1">
      <alignment horizontal="center" vertical="center"/>
      <protection/>
    </xf>
    <xf numFmtId="168" fontId="16" fillId="0" borderId="0" xfId="98" applyNumberFormat="1" applyFont="1" applyFill="1" applyBorder="1" applyAlignment="1" applyProtection="1">
      <alignment vertical="center"/>
      <protection/>
    </xf>
    <xf numFmtId="0" fontId="14" fillId="0" borderId="0" xfId="98" applyFont="1" applyFill="1" applyBorder="1" applyAlignment="1" applyProtection="1">
      <alignment horizontal="left" vertical="center" wrapText="1"/>
      <protection/>
    </xf>
    <xf numFmtId="168" fontId="14" fillId="0" borderId="0" xfId="98" applyNumberFormat="1" applyFont="1" applyFill="1" applyBorder="1" applyAlignment="1" applyProtection="1">
      <alignment vertical="center"/>
      <protection locked="0"/>
    </xf>
    <xf numFmtId="168" fontId="14" fillId="0" borderId="0" xfId="98" applyNumberFormat="1" applyFont="1" applyFill="1" applyBorder="1" applyAlignment="1" applyProtection="1">
      <alignment vertical="center"/>
      <protection/>
    </xf>
    <xf numFmtId="0" fontId="14" fillId="0" borderId="0" xfId="98" applyFont="1" applyFill="1" applyBorder="1" applyAlignment="1" applyProtection="1">
      <alignment horizontal="left" vertical="center" wrapText="1" indent="2"/>
      <protection/>
    </xf>
    <xf numFmtId="0" fontId="14" fillId="0" borderId="0" xfId="98" applyFont="1" applyFill="1" applyBorder="1" applyAlignment="1" applyProtection="1">
      <alignment horizontal="left" vertical="center" indent="2"/>
      <protection locked="0"/>
    </xf>
    <xf numFmtId="168" fontId="15" fillId="0" borderId="0" xfId="98" applyNumberFormat="1" applyFont="1" applyFill="1" applyBorder="1" applyAlignment="1" applyProtection="1">
      <alignment vertical="center"/>
      <protection locked="0"/>
    </xf>
    <xf numFmtId="0" fontId="12" fillId="0" borderId="0" xfId="98" applyFont="1" applyFill="1" applyBorder="1" applyAlignment="1" applyProtection="1">
      <alignment vertical="center" wrapText="1"/>
      <protection/>
    </xf>
    <xf numFmtId="168" fontId="12" fillId="0" borderId="0" xfId="98" applyNumberFormat="1" applyFont="1" applyFill="1" applyBorder="1" applyAlignment="1" applyProtection="1">
      <alignment vertical="center"/>
      <protection/>
    </xf>
    <xf numFmtId="0" fontId="12" fillId="0" borderId="0" xfId="98" applyFont="1" applyFill="1" applyBorder="1" applyAlignment="1" applyProtection="1">
      <alignment horizontal="left" vertical="center" wrapText="1"/>
      <protection/>
    </xf>
    <xf numFmtId="164" fontId="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7" fontId="3" fillId="0" borderId="42" xfId="97" applyNumberFormat="1" applyFont="1" applyFill="1" applyBorder="1" applyAlignment="1">
      <alignment horizontal="center" vertical="center"/>
      <protection/>
    </xf>
    <xf numFmtId="0" fontId="3" fillId="0" borderId="14" xfId="97" applyFont="1" applyFill="1" applyBorder="1" applyAlignment="1">
      <alignment horizontal="left" vertical="center" wrapText="1"/>
      <protection/>
    </xf>
    <xf numFmtId="169" fontId="5" fillId="0" borderId="14" xfId="97" applyNumberFormat="1" applyFont="1" applyFill="1" applyBorder="1" applyAlignment="1" applyProtection="1">
      <alignment vertical="center"/>
      <protection/>
    </xf>
    <xf numFmtId="169" fontId="5" fillId="0" borderId="25" xfId="97" applyNumberFormat="1" applyFont="1" applyFill="1" applyBorder="1" applyAlignment="1" applyProtection="1">
      <alignment vertical="center"/>
      <protection/>
    </xf>
    <xf numFmtId="169" fontId="5" fillId="0" borderId="27" xfId="97" applyNumberFormat="1" applyFont="1" applyFill="1" applyBorder="1" applyAlignment="1" applyProtection="1">
      <alignment vertical="center"/>
      <protection/>
    </xf>
    <xf numFmtId="168" fontId="16" fillId="0" borderId="0" xfId="98" applyNumberFormat="1" applyFont="1" applyFill="1" applyBorder="1" applyAlignment="1" applyProtection="1">
      <alignment horizontal="right" vertical="center"/>
      <protection/>
    </xf>
    <xf numFmtId="168" fontId="14" fillId="0" borderId="0" xfId="98" applyNumberFormat="1" applyFont="1" applyFill="1" applyBorder="1" applyAlignment="1" applyProtection="1">
      <alignment horizontal="right" vertical="center"/>
      <protection locked="0"/>
    </xf>
    <xf numFmtId="164" fontId="7" fillId="0" borderId="69" xfId="96" applyNumberFormat="1" applyFont="1" applyFill="1" applyBorder="1" applyAlignment="1" applyProtection="1">
      <alignment horizontal="center" vertical="center"/>
      <protection/>
    </xf>
    <xf numFmtId="164" fontId="7" fillId="0" borderId="70" xfId="96" applyNumberFormat="1" applyFont="1" applyFill="1" applyBorder="1" applyAlignment="1" applyProtection="1">
      <alignment horizontal="center" vertical="center"/>
      <protection/>
    </xf>
    <xf numFmtId="164" fontId="7" fillId="0" borderId="71" xfId="96" applyNumberFormat="1" applyFont="1" applyFill="1" applyBorder="1" applyAlignment="1" applyProtection="1">
      <alignment horizontal="center" vertical="center"/>
      <protection/>
    </xf>
    <xf numFmtId="0" fontId="7" fillId="0" borderId="70" xfId="96" applyFont="1" applyFill="1" applyBorder="1" applyAlignment="1" applyProtection="1">
      <alignment horizontal="center" vertical="center" wrapText="1"/>
      <protection/>
    </xf>
    <xf numFmtId="0" fontId="7" fillId="0" borderId="10" xfId="96" applyFont="1" applyFill="1" applyBorder="1" applyAlignment="1" applyProtection="1">
      <alignment horizontal="center" vertical="center" wrapText="1"/>
      <protection/>
    </xf>
    <xf numFmtId="0" fontId="14" fillId="0" borderId="70" xfId="96" applyFont="1" applyFill="1" applyBorder="1" applyAlignment="1" applyProtection="1">
      <alignment horizontal="left" vertical="center" wrapText="1"/>
      <protection/>
    </xf>
    <xf numFmtId="164" fontId="6" fillId="0" borderId="0" xfId="96" applyNumberFormat="1" applyFont="1" applyFill="1" applyBorder="1" applyAlignment="1" applyProtection="1">
      <alignment horizontal="center" vertical="center"/>
      <protection/>
    </xf>
    <xf numFmtId="164" fontId="13" fillId="0" borderId="10" xfId="96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7" fillId="0" borderId="39" xfId="96" applyFont="1" applyFill="1" applyBorder="1" applyAlignment="1" applyProtection="1">
      <alignment horizontal="center" vertical="center" wrapText="1"/>
      <protection/>
    </xf>
    <xf numFmtId="0" fontId="7" fillId="0" borderId="42" xfId="96" applyFont="1" applyFill="1" applyBorder="1" applyAlignment="1" applyProtection="1">
      <alignment horizontal="center" vertical="center" wrapText="1"/>
      <protection/>
    </xf>
    <xf numFmtId="0" fontId="6" fillId="0" borderId="0" xfId="96" applyFont="1" applyFill="1" applyAlignment="1">
      <alignment horizontal="center"/>
      <protection/>
    </xf>
    <xf numFmtId="0" fontId="7" fillId="0" borderId="69" xfId="96" applyFont="1" applyFill="1" applyBorder="1" applyAlignment="1" applyProtection="1">
      <alignment horizontal="center" vertical="center" wrapText="1"/>
      <protection/>
    </xf>
    <xf numFmtId="0" fontId="7" fillId="0" borderId="48" xfId="96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>
      <alignment horizontal="center" vertical="center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64" fontId="7" fillId="0" borderId="74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0" fontId="30" fillId="0" borderId="0" xfId="96" applyFont="1" applyFill="1" applyAlignment="1">
      <alignment horizontal="center"/>
      <protection/>
    </xf>
    <xf numFmtId="0" fontId="25" fillId="0" borderId="0" xfId="96" applyFont="1" applyFill="1" applyAlignment="1">
      <alignment horizontal="center"/>
      <protection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164" fontId="7" fillId="0" borderId="75" xfId="0" applyNumberFormat="1" applyFont="1" applyFill="1" applyBorder="1" applyAlignment="1">
      <alignment horizontal="center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71" xfId="0" applyNumberFormat="1" applyFont="1" applyFill="1" applyBorder="1" applyAlignment="1">
      <alignment horizontal="center" vertical="center" wrapText="1"/>
    </xf>
    <xf numFmtId="164" fontId="7" fillId="0" borderId="79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73" xfId="0" applyNumberFormat="1" applyFont="1" applyFill="1" applyBorder="1" applyAlignment="1">
      <alignment horizontal="center" vertical="center"/>
    </xf>
    <xf numFmtId="0" fontId="1" fillId="0" borderId="0" xfId="97" applyFont="1" applyFill="1" applyAlignment="1" applyProtection="1">
      <alignment horizontal="center"/>
      <protection locked="0"/>
    </xf>
    <xf numFmtId="0" fontId="6" fillId="0" borderId="0" xfId="97" applyFont="1" applyFill="1" applyAlignment="1">
      <alignment horizontal="center" wrapText="1"/>
      <protection/>
    </xf>
    <xf numFmtId="0" fontId="6" fillId="0" borderId="0" xfId="97" applyFont="1" applyFill="1" applyAlignment="1">
      <alignment horizontal="center"/>
      <protection/>
    </xf>
    <xf numFmtId="0" fontId="6" fillId="0" borderId="80" xfId="97" applyFont="1" applyFill="1" applyBorder="1" applyAlignment="1">
      <alignment horizontal="center" vertical="center"/>
      <protection/>
    </xf>
    <xf numFmtId="0" fontId="6" fillId="0" borderId="81" xfId="97" applyFont="1" applyFill="1" applyBorder="1" applyAlignment="1">
      <alignment horizontal="center" vertical="center"/>
      <protection/>
    </xf>
    <xf numFmtId="0" fontId="6" fillId="0" borderId="82" xfId="97" applyFont="1" applyFill="1" applyBorder="1" applyAlignment="1">
      <alignment horizontal="center" vertical="center"/>
      <protection/>
    </xf>
    <xf numFmtId="0" fontId="6" fillId="0" borderId="65" xfId="97" applyFont="1" applyFill="1" applyBorder="1" applyAlignment="1">
      <alignment horizontal="center" vertical="center"/>
      <protection/>
    </xf>
    <xf numFmtId="0" fontId="1" fillId="0" borderId="0" xfId="97" applyFont="1" applyFill="1" applyAlignment="1" applyProtection="1">
      <alignment horizontal="center" vertical="center"/>
      <protection locked="0"/>
    </xf>
    <xf numFmtId="0" fontId="6" fillId="0" borderId="0" xfId="97" applyFont="1" applyFill="1" applyAlignment="1" applyProtection="1">
      <alignment horizontal="center" vertical="center"/>
      <protection locked="0"/>
    </xf>
    <xf numFmtId="0" fontId="5" fillId="0" borderId="10" xfId="97" applyFont="1" applyFill="1" applyBorder="1" applyAlignment="1">
      <alignment horizontal="right"/>
      <protection/>
    </xf>
    <xf numFmtId="0" fontId="3" fillId="0" borderId="39" xfId="97" applyFont="1" applyFill="1" applyBorder="1" applyAlignment="1" quotePrefix="1">
      <alignment horizontal="center" vertical="center" wrapText="1"/>
      <protection/>
    </xf>
    <xf numFmtId="0" fontId="3" fillId="0" borderId="45" xfId="97" applyFont="1" applyFill="1" applyBorder="1" applyAlignment="1" quotePrefix="1">
      <alignment horizontal="center" vertical="center" wrapText="1"/>
      <protection/>
    </xf>
    <xf numFmtId="0" fontId="3" fillId="0" borderId="40" xfId="97" applyFont="1" applyFill="1" applyBorder="1" applyAlignment="1">
      <alignment horizontal="center" vertical="center"/>
      <protection/>
    </xf>
    <xf numFmtId="0" fontId="3" fillId="0" borderId="11" xfId="97" applyFont="1" applyFill="1" applyBorder="1" applyAlignment="1">
      <alignment horizontal="center" vertical="center"/>
      <protection/>
    </xf>
    <xf numFmtId="0" fontId="3" fillId="0" borderId="43" xfId="97" applyFont="1" applyFill="1" applyBorder="1" applyAlignment="1">
      <alignment horizontal="center" vertical="center"/>
      <protection/>
    </xf>
    <xf numFmtId="0" fontId="3" fillId="0" borderId="24" xfId="97" applyFont="1" applyFill="1" applyBorder="1" applyAlignment="1">
      <alignment horizontal="center" vertical="center"/>
      <protection/>
    </xf>
    <xf numFmtId="0" fontId="3" fillId="0" borderId="47" xfId="97" applyFont="1" applyFill="1" applyBorder="1" applyAlignment="1">
      <alignment horizontal="center" vertical="center"/>
      <protection/>
    </xf>
    <xf numFmtId="0" fontId="3" fillId="0" borderId="83" xfId="97" applyFont="1" applyFill="1" applyBorder="1" applyAlignment="1">
      <alignment horizontal="center" vertical="center"/>
      <protection/>
    </xf>
    <xf numFmtId="0" fontId="5" fillId="0" borderId="0" xfId="97" applyFont="1" applyFill="1" applyBorder="1" applyAlignment="1">
      <alignment horizontal="right"/>
      <protection/>
    </xf>
    <xf numFmtId="0" fontId="3" fillId="0" borderId="0" xfId="98" applyFont="1" applyFill="1" applyAlignment="1" applyProtection="1">
      <alignment horizontal="center" vertical="center" wrapText="1"/>
      <protection/>
    </xf>
    <xf numFmtId="0" fontId="6" fillId="0" borderId="0" xfId="98" applyFont="1" applyFill="1" applyAlignment="1" applyProtection="1">
      <alignment horizontal="center" vertical="center" wrapText="1"/>
      <protection/>
    </xf>
    <xf numFmtId="0" fontId="13" fillId="0" borderId="0" xfId="98" applyFont="1" applyFill="1" applyBorder="1" applyAlignment="1" applyProtection="1">
      <alignment horizontal="right" vertical="center"/>
      <protection/>
    </xf>
    <xf numFmtId="0" fontId="6" fillId="0" borderId="44" xfId="98" applyFont="1" applyFill="1" applyBorder="1" applyAlignment="1" applyProtection="1">
      <alignment horizontal="center" vertical="center" wrapText="1"/>
      <protection/>
    </xf>
    <xf numFmtId="0" fontId="6" fillId="0" borderId="37" xfId="98" applyFont="1" applyFill="1" applyBorder="1" applyAlignment="1" applyProtection="1">
      <alignment horizontal="center" vertical="center" wrapText="1"/>
      <protection/>
    </xf>
    <xf numFmtId="0" fontId="13" fillId="0" borderId="19" xfId="98" applyFont="1" applyFill="1" applyBorder="1" applyAlignment="1" applyProtection="1">
      <alignment horizontal="center" vertical="center" textRotation="90"/>
      <protection/>
    </xf>
    <xf numFmtId="0" fontId="13" fillId="0" borderId="12" xfId="98" applyFont="1" applyFill="1" applyBorder="1" applyAlignment="1" applyProtection="1">
      <alignment horizontal="center" vertical="center" textRotation="90"/>
      <protection/>
    </xf>
    <xf numFmtId="0" fontId="5" fillId="0" borderId="20" xfId="98" applyFont="1" applyFill="1" applyBorder="1" applyAlignment="1" applyProtection="1">
      <alignment horizontal="center" vertical="center" wrapText="1"/>
      <protection/>
    </xf>
    <xf numFmtId="0" fontId="5" fillId="0" borderId="13" xfId="98" applyFont="1" applyFill="1" applyBorder="1" applyAlignment="1" applyProtection="1">
      <alignment horizontal="center" vertical="center"/>
      <protection/>
    </xf>
    <xf numFmtId="0" fontId="22" fillId="0" borderId="0" xfId="99" applyFont="1" applyFill="1" applyAlignment="1">
      <alignment horizontal="center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Bevitel" xfId="58"/>
    <cellStyle name="Cím" xfId="59"/>
    <cellStyle name="Címsor 1" xfId="60"/>
    <cellStyle name="Címsor 2" xfId="61"/>
    <cellStyle name="Címsor 3" xfId="62"/>
    <cellStyle name="Címsor 4" xfId="63"/>
    <cellStyle name="Controlecel" xfId="64"/>
    <cellStyle name="Ellenőrzőcella" xfId="65"/>
    <cellStyle name="Comma" xfId="66"/>
    <cellStyle name="Comma [0]" xfId="67"/>
    <cellStyle name="Ezres 2" xfId="68"/>
    <cellStyle name="Figyelmeztetés" xfId="69"/>
    <cellStyle name="Gekoppelde cel" xfId="70"/>
    <cellStyle name="Goed" xfId="71"/>
    <cellStyle name="Hyperlink" xfId="72"/>
    <cellStyle name="Hiperhivatkozás" xfId="73"/>
    <cellStyle name="Hiperhivatkozás 2" xfId="74"/>
    <cellStyle name="Hivatkozott cella" xfId="75"/>
    <cellStyle name="Invoer" xfId="76"/>
    <cellStyle name="Jegyzet" xfId="77"/>
    <cellStyle name="Jelölőszín (1)" xfId="78"/>
    <cellStyle name="Jelölőszín (2)" xfId="79"/>
    <cellStyle name="Jelölőszín (3)" xfId="80"/>
    <cellStyle name="Jelölőszín (4)" xfId="81"/>
    <cellStyle name="Jelölőszín (5)" xfId="82"/>
    <cellStyle name="Jelölőszín (6)" xfId="83"/>
    <cellStyle name="Jó" xfId="84"/>
    <cellStyle name="Kimenet" xfId="85"/>
    <cellStyle name="Kop 1" xfId="86"/>
    <cellStyle name="Kop 2" xfId="87"/>
    <cellStyle name="Kop 3" xfId="88"/>
    <cellStyle name="Kop 4" xfId="89"/>
    <cellStyle name="Magyarázó szöveg" xfId="90"/>
    <cellStyle name="Már látott hiperhivatkozás" xfId="91"/>
    <cellStyle name="Followed Hyperlink" xfId="92"/>
    <cellStyle name="Már látott hiperhivatkozás 2" xfId="93"/>
    <cellStyle name="Neutraal" xfId="94"/>
    <cellStyle name="Normál 2" xfId="95"/>
    <cellStyle name="Normál_KVRENMUNKA" xfId="96"/>
    <cellStyle name="Normál_minta" xfId="97"/>
    <cellStyle name="Normál_VAGYONK" xfId="98"/>
    <cellStyle name="Normál_VAGYONKIM" xfId="99"/>
    <cellStyle name="Notitie" xfId="100"/>
    <cellStyle name="Ongeldig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el" xfId="109"/>
    <cellStyle name="Totaal" xfId="110"/>
    <cellStyle name="Uitvoer" xfId="111"/>
    <cellStyle name="Verklarende tekst" xfId="112"/>
    <cellStyle name="Waarschuwingstekst" xfId="11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vizsg_2010\szabaly\07b_MUNKA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BEVÉTELEK"/>
      <sheetName val="MŰKFELHALMBEVÉTELEK"/>
      <sheetName val="MŰKÖDÉSIBEVÉTELEK"/>
      <sheetName val="MŰKFELHALMKIADÁSOK"/>
      <sheetName val="MŰKÖDÉSIKIADÁSOK"/>
      <sheetName val="TŐKEJELLBEVÉTEL"/>
      <sheetName val="TŐKEJELLGŰKIADÁS"/>
      <sheetName val="9a.sz.mell"/>
      <sheetName val="9.b.sz.mell "/>
      <sheetName val="9.c.sz.mellA (2)"/>
      <sheetName val="9.d.sz.mellA (2)"/>
      <sheetName val="VAGYOVÁLTMINTA (2)"/>
      <sheetName val="ESZKÖZÖKMEGOSZLÁSA (3)"/>
      <sheetName val="FORRÁSOKMEGOSZLÁSA (2)"/>
      <sheetName val="10-13.sz..tábla"/>
      <sheetName val="14.sz.táblaÉRTÉKVESZTÉS"/>
      <sheetName val="15.sz.tábla"/>
      <sheetName val="16.sz.tábla VEVŐK"/>
      <sheetName val="17.sz.tábla SZÁLLÍTÓK"/>
      <sheetName val="18.sz.táblaHATÁRIDŐNTÚLIKÖV"/>
      <sheetName val="19.sz.tábla KÖZBESZERZÉS"/>
      <sheetName val="20.sz.tábla KÖTVÁLLUTALV"/>
      <sheetName val="21.sz.tábla KATASZTER"/>
      <sheetName val="22.sz. tábla"/>
      <sheetName val="23.sz. tábla"/>
      <sheetName val="24-28.sz.tábla"/>
      <sheetName val="29-30.sz. tábla "/>
      <sheetName val="31.sz.tábla "/>
      <sheetName val="16.a.sz.mellA"/>
      <sheetName val="32.sz tábla LELTÁRESZKÖZÖK"/>
      <sheetName val="16.b.sz.mellA"/>
      <sheetName val="33. sz.tábla LELTÁRFORRÁSOK"/>
      <sheetName val="32-33.sztábla ÉRTELMEZÉSE"/>
      <sheetName val="34.a.sz.tábla KIMUTATÁS"/>
      <sheetName val="34.b.sz.tábla KIMUTATÁS (2)"/>
      <sheetName val="35.sz.tábla ÉR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6">
      <selection activeCell="M40" sqref="M4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359" t="s">
        <v>290</v>
      </c>
    </row>
    <row r="3" ht="15.75">
      <c r="A3" s="363" t="s">
        <v>69</v>
      </c>
    </row>
    <row r="4" ht="12.75">
      <c r="A4" s="351"/>
    </row>
    <row r="5" spans="1:2" ht="12.75">
      <c r="A5" s="418" t="s">
        <v>242</v>
      </c>
      <c r="B5" s="418" t="s">
        <v>243</v>
      </c>
    </row>
    <row r="6" spans="1:2" ht="12.75">
      <c r="A6" s="418" t="s">
        <v>282</v>
      </c>
      <c r="B6" s="418" t="s">
        <v>244</v>
      </c>
    </row>
    <row r="7" spans="1:2" ht="12.75">
      <c r="A7" s="418" t="s">
        <v>283</v>
      </c>
      <c r="B7" s="418" t="s">
        <v>245</v>
      </c>
    </row>
    <row r="8" ht="12.75">
      <c r="A8" s="381"/>
    </row>
    <row r="9" ht="15.75">
      <c r="A9" s="363" t="s">
        <v>70</v>
      </c>
    </row>
    <row r="10" ht="12.75">
      <c r="A10" s="381"/>
    </row>
    <row r="11" spans="1:2" ht="12.75">
      <c r="A11" s="418" t="s">
        <v>246</v>
      </c>
      <c r="B11" s="418" t="s">
        <v>247</v>
      </c>
    </row>
    <row r="12" spans="1:2" ht="12.75">
      <c r="A12" s="418" t="s">
        <v>284</v>
      </c>
      <c r="B12" s="418" t="s">
        <v>248</v>
      </c>
    </row>
    <row r="13" spans="1:2" ht="12.75">
      <c r="A13" s="418" t="s">
        <v>285</v>
      </c>
      <c r="B13" s="418" t="s">
        <v>249</v>
      </c>
    </row>
    <row r="14" ht="12.75">
      <c r="A14" s="381"/>
    </row>
    <row r="15" ht="14.25">
      <c r="A15" s="422" t="s">
        <v>71</v>
      </c>
    </row>
    <row r="16" ht="12.75">
      <c r="A16" s="381"/>
    </row>
    <row r="17" spans="1:2" ht="12.75">
      <c r="A17" s="381" t="s">
        <v>250</v>
      </c>
      <c r="B17" t="s">
        <v>247</v>
      </c>
    </row>
    <row r="18" spans="1:2" ht="12.75">
      <c r="A18" s="381" t="s">
        <v>216</v>
      </c>
      <c r="B18" t="s">
        <v>248</v>
      </c>
    </row>
    <row r="19" spans="1:2" ht="12.75">
      <c r="A19" s="381" t="s">
        <v>217</v>
      </c>
      <c r="B19" t="s">
        <v>249</v>
      </c>
    </row>
    <row r="20" ht="12.75">
      <c r="A20" s="381"/>
    </row>
    <row r="21" ht="15.75">
      <c r="A21" s="363" t="s">
        <v>72</v>
      </c>
    </row>
    <row r="22" ht="12.75">
      <c r="A22" s="351"/>
    </row>
    <row r="23" spans="1:2" ht="12.75">
      <c r="A23" s="418" t="s">
        <v>251</v>
      </c>
      <c r="B23" s="418" t="s">
        <v>252</v>
      </c>
    </row>
    <row r="24" spans="1:2" ht="12.75">
      <c r="A24" s="418" t="s">
        <v>286</v>
      </c>
      <c r="B24" s="418" t="s">
        <v>253</v>
      </c>
    </row>
    <row r="25" spans="1:2" ht="12.75">
      <c r="A25" s="418" t="s">
        <v>287</v>
      </c>
      <c r="B25" s="418" t="s">
        <v>254</v>
      </c>
    </row>
    <row r="26" ht="12.75">
      <c r="A26" s="381"/>
    </row>
    <row r="27" ht="15.75">
      <c r="A27" s="363" t="s">
        <v>73</v>
      </c>
    </row>
    <row r="28" ht="12.75">
      <c r="A28" s="381"/>
    </row>
    <row r="29" spans="1:2" ht="12.75">
      <c r="A29" s="418" t="s">
        <v>255</v>
      </c>
      <c r="B29" s="418" t="s">
        <v>256</v>
      </c>
    </row>
    <row r="30" spans="1:2" ht="12.75">
      <c r="A30" s="418" t="s">
        <v>288</v>
      </c>
      <c r="B30" s="418" t="s">
        <v>257</v>
      </c>
    </row>
    <row r="31" spans="1:2" ht="12.75">
      <c r="A31" s="418" t="s">
        <v>289</v>
      </c>
      <c r="B31" s="418" t="s">
        <v>258</v>
      </c>
    </row>
    <row r="32" ht="12.75">
      <c r="A32" s="381"/>
    </row>
    <row r="33" ht="15.75">
      <c r="A33" s="423" t="s">
        <v>74</v>
      </c>
    </row>
    <row r="34" ht="12.75">
      <c r="A34" s="381"/>
    </row>
    <row r="35" spans="1:2" ht="12.75">
      <c r="A35" s="418" t="s">
        <v>259</v>
      </c>
      <c r="B35" s="418" t="s">
        <v>260</v>
      </c>
    </row>
    <row r="36" spans="1:2" ht="12.75">
      <c r="A36" s="418" t="s">
        <v>218</v>
      </c>
      <c r="B36" s="418" t="s">
        <v>261</v>
      </c>
    </row>
    <row r="37" spans="1:2" ht="12.75">
      <c r="A37" s="418" t="s">
        <v>219</v>
      </c>
      <c r="B37" s="418" t="s">
        <v>262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8.375" style="264" customWidth="1"/>
    <col min="2" max="2" width="51.125" style="67" customWidth="1"/>
    <col min="3" max="3" width="16.00390625" style="231" customWidth="1"/>
    <col min="4" max="4" width="14.00390625" style="231" customWidth="1"/>
    <col min="5" max="6" width="16.00390625" style="231" customWidth="1"/>
    <col min="7" max="7" width="14.625" style="231" customWidth="1"/>
    <col min="8" max="8" width="16.00390625" style="231" customWidth="1"/>
    <col min="9" max="16384" width="9.375" style="231" customWidth="1"/>
  </cols>
  <sheetData>
    <row r="1" spans="1:8" s="56" customFormat="1" ht="24.75" customHeight="1">
      <c r="A1" s="599" t="s">
        <v>517</v>
      </c>
      <c r="B1" s="599"/>
      <c r="C1" s="599"/>
      <c r="D1" s="599"/>
      <c r="E1" s="599"/>
      <c r="F1" s="599"/>
      <c r="G1" s="599"/>
      <c r="H1" s="599"/>
    </row>
    <row r="2" spans="1:8" s="56" customFormat="1" ht="39" customHeight="1">
      <c r="A2" s="600" t="s">
        <v>485</v>
      </c>
      <c r="B2" s="601"/>
      <c r="C2" s="601"/>
      <c r="D2" s="601"/>
      <c r="E2" s="601"/>
      <c r="F2" s="601"/>
      <c r="G2" s="601"/>
      <c r="H2" s="601"/>
    </row>
    <row r="3" spans="1:8" s="56" customFormat="1" ht="24.75" customHeight="1" thickBot="1">
      <c r="A3" s="226" t="s">
        <v>511</v>
      </c>
      <c r="B3" s="59"/>
      <c r="C3" s="226"/>
      <c r="D3" s="226"/>
      <c r="E3" s="59"/>
      <c r="F3" s="59"/>
      <c r="G3" s="59"/>
      <c r="H3" s="227" t="s">
        <v>352</v>
      </c>
    </row>
    <row r="4" spans="1:8" ht="52.5" customHeight="1" thickBot="1" thickTop="1">
      <c r="A4" s="602" t="s">
        <v>157</v>
      </c>
      <c r="B4" s="603"/>
      <c r="C4" s="228" t="s">
        <v>158</v>
      </c>
      <c r="D4" s="228" t="s">
        <v>159</v>
      </c>
      <c r="E4" s="229" t="s">
        <v>160</v>
      </c>
      <c r="F4" s="228" t="s">
        <v>161</v>
      </c>
      <c r="G4" s="228" t="s">
        <v>159</v>
      </c>
      <c r="H4" s="230" t="s">
        <v>162</v>
      </c>
    </row>
    <row r="5" spans="1:8" s="60" customFormat="1" ht="15.75" customHeight="1" thickBot="1">
      <c r="A5" s="68" t="s">
        <v>318</v>
      </c>
      <c r="B5" s="69" t="s">
        <v>163</v>
      </c>
      <c r="C5" s="232">
        <f aca="true" t="shared" si="0" ref="C5:H5">SUM(C6:C9)</f>
        <v>0</v>
      </c>
      <c r="D5" s="233">
        <f t="shared" si="0"/>
        <v>0</v>
      </c>
      <c r="E5" s="233">
        <f t="shared" si="0"/>
        <v>0</v>
      </c>
      <c r="F5" s="234">
        <f t="shared" si="0"/>
        <v>0</v>
      </c>
      <c r="G5" s="233">
        <f t="shared" si="0"/>
        <v>0</v>
      </c>
      <c r="H5" s="235">
        <f t="shared" si="0"/>
        <v>0</v>
      </c>
    </row>
    <row r="6" spans="1:8" ht="12.75">
      <c r="A6" s="70" t="s">
        <v>319</v>
      </c>
      <c r="B6" s="71" t="s">
        <v>431</v>
      </c>
      <c r="C6" s="236"/>
      <c r="D6" s="237"/>
      <c r="E6" s="238">
        <f>D6+C6</f>
        <v>0</v>
      </c>
      <c r="F6" s="239"/>
      <c r="G6" s="239"/>
      <c r="H6" s="240">
        <f>G6+F6</f>
        <v>0</v>
      </c>
    </row>
    <row r="7" spans="1:8" ht="12.75">
      <c r="A7" s="72" t="s">
        <v>320</v>
      </c>
      <c r="B7" s="73" t="s">
        <v>432</v>
      </c>
      <c r="C7" s="241"/>
      <c r="D7" s="242"/>
      <c r="E7" s="243">
        <f>D7+C7</f>
        <v>0</v>
      </c>
      <c r="F7" s="244"/>
      <c r="G7" s="244"/>
      <c r="H7" s="245">
        <f>G7+F7</f>
        <v>0</v>
      </c>
    </row>
    <row r="8" spans="1:8" ht="12.75">
      <c r="A8" s="72" t="s">
        <v>321</v>
      </c>
      <c r="B8" s="73" t="s">
        <v>220</v>
      </c>
      <c r="C8" s="246"/>
      <c r="D8" s="247"/>
      <c r="E8" s="243">
        <f>D8+C8</f>
        <v>0</v>
      </c>
      <c r="F8" s="248"/>
      <c r="G8" s="248"/>
      <c r="H8" s="245">
        <f>G8+F8</f>
        <v>0</v>
      </c>
    </row>
    <row r="9" spans="1:8" ht="13.5" thickBot="1">
      <c r="A9" s="72" t="s">
        <v>322</v>
      </c>
      <c r="B9" s="73" t="s">
        <v>164</v>
      </c>
      <c r="C9" s="249"/>
      <c r="D9" s="250"/>
      <c r="E9" s="251">
        <f>D9+C9</f>
        <v>0</v>
      </c>
      <c r="F9" s="252"/>
      <c r="G9" s="252"/>
      <c r="H9" s="253">
        <f>G9+F9</f>
        <v>0</v>
      </c>
    </row>
    <row r="10" spans="1:8" s="65" customFormat="1" ht="15.75" customHeight="1" thickBot="1">
      <c r="A10" s="68" t="s">
        <v>323</v>
      </c>
      <c r="B10" s="69" t="s">
        <v>165</v>
      </c>
      <c r="C10" s="254">
        <f aca="true" t="shared" si="1" ref="C10:H10">SUM(C11:C15)</f>
        <v>0</v>
      </c>
      <c r="D10" s="233">
        <f t="shared" si="1"/>
        <v>0</v>
      </c>
      <c r="E10" s="233">
        <f t="shared" si="1"/>
        <v>0</v>
      </c>
      <c r="F10" s="233">
        <f t="shared" si="1"/>
        <v>75</v>
      </c>
      <c r="G10" s="233">
        <f t="shared" si="1"/>
        <v>0</v>
      </c>
      <c r="H10" s="235">
        <f t="shared" si="1"/>
        <v>75</v>
      </c>
    </row>
    <row r="11" spans="1:8" ht="12.75">
      <c r="A11" s="72" t="s">
        <v>324</v>
      </c>
      <c r="B11" s="73" t="s">
        <v>166</v>
      </c>
      <c r="C11" s="255"/>
      <c r="D11" s="256"/>
      <c r="E11" s="238">
        <f>D11+C11</f>
        <v>0</v>
      </c>
      <c r="F11" s="257"/>
      <c r="G11" s="256"/>
      <c r="H11" s="240">
        <f>G11+F11</f>
        <v>0</v>
      </c>
    </row>
    <row r="12" spans="1:8" ht="12.75">
      <c r="A12" s="72" t="s">
        <v>325</v>
      </c>
      <c r="B12" s="73" t="s">
        <v>167</v>
      </c>
      <c r="C12" s="246"/>
      <c r="D12" s="247"/>
      <c r="E12" s="243">
        <f>D12+C12</f>
        <v>0</v>
      </c>
      <c r="F12" s="248"/>
      <c r="G12" s="247"/>
      <c r="H12" s="245">
        <f>G12+F12</f>
        <v>0</v>
      </c>
    </row>
    <row r="13" spans="1:8" ht="12.75">
      <c r="A13" s="72" t="s">
        <v>326</v>
      </c>
      <c r="B13" s="73" t="s">
        <v>168</v>
      </c>
      <c r="C13" s="246"/>
      <c r="D13" s="247"/>
      <c r="E13" s="243">
        <f>D13+C13</f>
        <v>0</v>
      </c>
      <c r="F13" s="248"/>
      <c r="G13" s="247"/>
      <c r="H13" s="245">
        <f>G13+F13</f>
        <v>0</v>
      </c>
    </row>
    <row r="14" spans="1:8" ht="12.75">
      <c r="A14" s="74" t="s">
        <v>327</v>
      </c>
      <c r="B14" s="73" t="s">
        <v>169</v>
      </c>
      <c r="C14" s="246"/>
      <c r="D14" s="247"/>
      <c r="E14" s="243">
        <f>D14+C14</f>
        <v>0</v>
      </c>
      <c r="F14" s="248">
        <v>75</v>
      </c>
      <c r="G14" s="247"/>
      <c r="H14" s="245">
        <f>G14+F14</f>
        <v>75</v>
      </c>
    </row>
    <row r="15" spans="1:8" ht="13.5" thickBot="1">
      <c r="A15" s="72" t="s">
        <v>328</v>
      </c>
      <c r="B15" s="73" t="s">
        <v>170</v>
      </c>
      <c r="C15" s="249"/>
      <c r="D15" s="250"/>
      <c r="E15" s="251">
        <f>D15+C15</f>
        <v>0</v>
      </c>
      <c r="F15" s="252"/>
      <c r="G15" s="250"/>
      <c r="H15" s="253">
        <f>G15+F15</f>
        <v>0</v>
      </c>
    </row>
    <row r="16" spans="1:8" s="61" customFormat="1" ht="27" customHeight="1" thickBot="1">
      <c r="A16" s="68" t="s">
        <v>329</v>
      </c>
      <c r="B16" s="125" t="s">
        <v>171</v>
      </c>
      <c r="C16" s="254">
        <f aca="true" t="shared" si="2" ref="C16:H16">C5+C10</f>
        <v>0</v>
      </c>
      <c r="D16" s="233">
        <f t="shared" si="2"/>
        <v>0</v>
      </c>
      <c r="E16" s="233">
        <f t="shared" si="2"/>
        <v>0</v>
      </c>
      <c r="F16" s="233">
        <f t="shared" si="2"/>
        <v>75</v>
      </c>
      <c r="G16" s="233">
        <f t="shared" si="2"/>
        <v>0</v>
      </c>
      <c r="H16" s="235">
        <f t="shared" si="2"/>
        <v>75</v>
      </c>
    </row>
    <row r="17" spans="1:8" ht="50.25" customHeight="1" thickBot="1">
      <c r="A17" s="604" t="s">
        <v>172</v>
      </c>
      <c r="B17" s="605"/>
      <c r="C17" s="258" t="s">
        <v>158</v>
      </c>
      <c r="D17" s="63" t="s">
        <v>159</v>
      </c>
      <c r="E17" s="62" t="s">
        <v>160</v>
      </c>
      <c r="F17" s="63" t="s">
        <v>161</v>
      </c>
      <c r="G17" s="63" t="s">
        <v>159</v>
      </c>
      <c r="H17" s="64" t="s">
        <v>162</v>
      </c>
    </row>
    <row r="18" spans="1:8" s="65" customFormat="1" ht="15.75" customHeight="1" thickBot="1">
      <c r="A18" s="75" t="s">
        <v>330</v>
      </c>
      <c r="B18" s="76" t="s">
        <v>173</v>
      </c>
      <c r="C18" s="254">
        <f aca="true" t="shared" si="3" ref="C18:H18">C19+C20+C21</f>
        <v>0</v>
      </c>
      <c r="D18" s="233">
        <f t="shared" si="3"/>
        <v>0</v>
      </c>
      <c r="E18" s="233">
        <f t="shared" si="3"/>
        <v>0</v>
      </c>
      <c r="F18" s="233">
        <f t="shared" si="3"/>
        <v>-138</v>
      </c>
      <c r="G18" s="233">
        <f t="shared" si="3"/>
        <v>0</v>
      </c>
      <c r="H18" s="235">
        <f t="shared" si="3"/>
        <v>-138</v>
      </c>
    </row>
    <row r="19" spans="1:8" ht="12.75">
      <c r="A19" s="77" t="s">
        <v>331</v>
      </c>
      <c r="B19" s="73" t="s">
        <v>68</v>
      </c>
      <c r="C19" s="255"/>
      <c r="D19" s="256"/>
      <c r="E19" s="238">
        <f>D19+C19</f>
        <v>0</v>
      </c>
      <c r="F19" s="256"/>
      <c r="G19" s="256"/>
      <c r="H19" s="240">
        <f>G19+F19</f>
        <v>0</v>
      </c>
    </row>
    <row r="20" spans="1:8" ht="12.75">
      <c r="A20" s="77" t="s">
        <v>332</v>
      </c>
      <c r="B20" s="73" t="s">
        <v>174</v>
      </c>
      <c r="C20" s="513"/>
      <c r="D20" s="99"/>
      <c r="E20" s="259">
        <f>D20+C20</f>
        <v>0</v>
      </c>
      <c r="F20" s="99">
        <v>-138</v>
      </c>
      <c r="G20" s="99"/>
      <c r="H20" s="260">
        <f>G20+F20</f>
        <v>-138</v>
      </c>
    </row>
    <row r="21" spans="1:8" ht="13.5" thickBot="1">
      <c r="A21" s="78" t="s">
        <v>333</v>
      </c>
      <c r="B21" s="79" t="s">
        <v>175</v>
      </c>
      <c r="C21" s="249"/>
      <c r="D21" s="250"/>
      <c r="E21" s="251">
        <f>D21+C21</f>
        <v>0</v>
      </c>
      <c r="F21" s="250"/>
      <c r="G21" s="250"/>
      <c r="H21" s="253">
        <f>G21+F21</f>
        <v>0</v>
      </c>
    </row>
    <row r="22" spans="1:8" s="65" customFormat="1" ht="15.75" customHeight="1" thickBot="1">
      <c r="A22" s="75" t="s">
        <v>334</v>
      </c>
      <c r="B22" s="76" t="s">
        <v>176</v>
      </c>
      <c r="C22" s="254">
        <f aca="true" t="shared" si="4" ref="C22:H22">C23+C24</f>
        <v>0</v>
      </c>
      <c r="D22" s="233">
        <f t="shared" si="4"/>
        <v>0</v>
      </c>
      <c r="E22" s="233">
        <f t="shared" si="4"/>
        <v>0</v>
      </c>
      <c r="F22" s="233">
        <f t="shared" si="4"/>
        <v>75</v>
      </c>
      <c r="G22" s="233">
        <f t="shared" si="4"/>
        <v>0</v>
      </c>
      <c r="H22" s="235">
        <f t="shared" si="4"/>
        <v>0</v>
      </c>
    </row>
    <row r="23" spans="1:8" ht="12.75">
      <c r="A23" s="77" t="s">
        <v>335</v>
      </c>
      <c r="B23" s="73" t="s">
        <v>302</v>
      </c>
      <c r="C23" s="255"/>
      <c r="D23" s="256"/>
      <c r="E23" s="238"/>
      <c r="F23" s="256">
        <v>75</v>
      </c>
      <c r="G23" s="256"/>
      <c r="H23" s="240"/>
    </row>
    <row r="24" spans="1:8" ht="13.5" thickBot="1">
      <c r="A24" s="77" t="s">
        <v>336</v>
      </c>
      <c r="B24" s="73" t="s">
        <v>303</v>
      </c>
      <c r="C24" s="249"/>
      <c r="D24" s="250"/>
      <c r="E24" s="251">
        <f>D24+C24</f>
        <v>0</v>
      </c>
      <c r="F24" s="250"/>
      <c r="G24" s="250"/>
      <c r="H24" s="253">
        <f>G24+F24</f>
        <v>0</v>
      </c>
    </row>
    <row r="25" spans="1:8" s="65" customFormat="1" ht="15.75" customHeight="1" thickBot="1">
      <c r="A25" s="75" t="s">
        <v>337</v>
      </c>
      <c r="B25" s="69" t="s">
        <v>177</v>
      </c>
      <c r="C25" s="254">
        <f>C26+C27+C28</f>
        <v>0</v>
      </c>
      <c r="D25" s="233">
        <f>SUM(D26:D28)</f>
        <v>0</v>
      </c>
      <c r="E25" s="233">
        <f>SUM(E26:E28)</f>
        <v>0</v>
      </c>
      <c r="F25" s="233">
        <f>SUM(F26:F28)</f>
        <v>138</v>
      </c>
      <c r="G25" s="233">
        <f>SUM(G26:G28)</f>
        <v>0</v>
      </c>
      <c r="H25" s="235">
        <f>SUM(H26:H28)</f>
        <v>138</v>
      </c>
    </row>
    <row r="26" spans="1:8" ht="12.75">
      <c r="A26" s="77" t="s">
        <v>338</v>
      </c>
      <c r="B26" s="73" t="s">
        <v>304</v>
      </c>
      <c r="C26" s="255"/>
      <c r="D26" s="256"/>
      <c r="E26" s="238">
        <f>D26+C26</f>
        <v>0</v>
      </c>
      <c r="F26" s="256"/>
      <c r="G26" s="256"/>
      <c r="H26" s="240">
        <f>G26+F26</f>
        <v>0</v>
      </c>
    </row>
    <row r="27" spans="1:8" ht="12.75">
      <c r="A27" s="77" t="s">
        <v>339</v>
      </c>
      <c r="B27" s="73" t="s">
        <v>305</v>
      </c>
      <c r="C27" s="246"/>
      <c r="D27" s="247"/>
      <c r="E27" s="243">
        <f>D27+C27</f>
        <v>0</v>
      </c>
      <c r="F27" s="247">
        <v>138</v>
      </c>
      <c r="G27" s="247"/>
      <c r="H27" s="245">
        <f>G27+F27</f>
        <v>138</v>
      </c>
    </row>
    <row r="28" spans="1:8" ht="13.5" thickBot="1">
      <c r="A28" s="77" t="s">
        <v>340</v>
      </c>
      <c r="B28" s="73" t="s">
        <v>306</v>
      </c>
      <c r="C28" s="249"/>
      <c r="D28" s="250"/>
      <c r="E28" s="251">
        <f>D28+C28</f>
        <v>0</v>
      </c>
      <c r="F28" s="250"/>
      <c r="G28" s="250"/>
      <c r="H28" s="253">
        <f>G28+F28</f>
        <v>0</v>
      </c>
    </row>
    <row r="29" spans="1:8" s="66" customFormat="1" ht="24" customHeight="1" thickBot="1">
      <c r="A29" s="80" t="s">
        <v>341</v>
      </c>
      <c r="B29" s="124" t="s">
        <v>178</v>
      </c>
      <c r="C29" s="261">
        <f>C18+C22+C25</f>
        <v>0</v>
      </c>
      <c r="D29" s="262">
        <f>D18+D22+D25</f>
        <v>0</v>
      </c>
      <c r="E29" s="262">
        <f>E18+E22+E25</f>
        <v>0</v>
      </c>
      <c r="F29" s="262">
        <f>F18+F22+F25</f>
        <v>75</v>
      </c>
      <c r="G29" s="262">
        <f>G18+G22+G25</f>
        <v>0</v>
      </c>
      <c r="H29" s="263">
        <v>75</v>
      </c>
    </row>
    <row r="30" ht="13.5" thickTop="1">
      <c r="D30" s="265"/>
    </row>
    <row r="31" ht="12.75">
      <c r="D31" s="265"/>
    </row>
    <row r="32" ht="12.75">
      <c r="D32" s="265"/>
    </row>
    <row r="33" ht="12.75">
      <c r="D33" s="265"/>
    </row>
    <row r="34" ht="12.75">
      <c r="D34" s="265"/>
    </row>
    <row r="35" ht="12.75">
      <c r="D35" s="265"/>
    </row>
    <row r="36" ht="12.75">
      <c r="D36" s="265"/>
    </row>
    <row r="37" ht="12.75">
      <c r="D37" s="265"/>
    </row>
    <row r="38" ht="12.75">
      <c r="D38" s="265"/>
    </row>
    <row r="39" ht="12.75">
      <c r="D39" s="265"/>
    </row>
    <row r="40" ht="12.75">
      <c r="D40" s="265"/>
    </row>
    <row r="41" ht="12.75">
      <c r="D41" s="265"/>
    </row>
    <row r="42" ht="12.75">
      <c r="D42" s="265"/>
    </row>
    <row r="43" ht="12.75">
      <c r="D43" s="265"/>
    </row>
    <row r="44" ht="12.75">
      <c r="D44" s="265"/>
    </row>
    <row r="45" ht="12.75">
      <c r="D45" s="265"/>
    </row>
  </sheetData>
  <sheetProtection sheet="1"/>
  <mergeCells count="4">
    <mergeCell ref="A1:H1"/>
    <mergeCell ref="A2:H2"/>
    <mergeCell ref="A4:B4"/>
    <mergeCell ref="A17:B1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&amp;C7.1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H45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8.375" style="264" customWidth="1"/>
    <col min="2" max="2" width="51.125" style="67" customWidth="1"/>
    <col min="3" max="3" width="16.00390625" style="231" customWidth="1"/>
    <col min="4" max="4" width="14.00390625" style="231" customWidth="1"/>
    <col min="5" max="6" width="16.00390625" style="231" customWidth="1"/>
    <col min="7" max="7" width="14.625" style="231" customWidth="1"/>
    <col min="8" max="8" width="16.00390625" style="231" customWidth="1"/>
    <col min="9" max="16384" width="9.375" style="231" customWidth="1"/>
  </cols>
  <sheetData>
    <row r="1" spans="1:8" s="56" customFormat="1" ht="25.5" customHeight="1">
      <c r="A1" s="599" t="s">
        <v>523</v>
      </c>
      <c r="B1" s="599"/>
      <c r="C1" s="599"/>
      <c r="D1" s="599"/>
      <c r="E1" s="599"/>
      <c r="F1" s="599"/>
      <c r="G1" s="599"/>
      <c r="H1" s="599"/>
    </row>
    <row r="2" spans="1:8" s="56" customFormat="1" ht="39" customHeight="1">
      <c r="A2" s="600" t="s">
        <v>485</v>
      </c>
      <c r="B2" s="601"/>
      <c r="C2" s="601"/>
      <c r="D2" s="601"/>
      <c r="E2" s="601"/>
      <c r="F2" s="601"/>
      <c r="G2" s="601"/>
      <c r="H2" s="601"/>
    </row>
    <row r="3" spans="1:8" s="56" customFormat="1" ht="24.75" customHeight="1" thickBot="1">
      <c r="A3" s="226" t="s">
        <v>511</v>
      </c>
      <c r="B3" s="59"/>
      <c r="C3" s="226"/>
      <c r="D3" s="226"/>
      <c r="E3" s="59"/>
      <c r="F3" s="59"/>
      <c r="G3" s="59"/>
      <c r="H3" s="227" t="s">
        <v>352</v>
      </c>
    </row>
    <row r="4" spans="1:8" ht="52.5" customHeight="1" thickBot="1" thickTop="1">
      <c r="A4" s="602" t="s">
        <v>157</v>
      </c>
      <c r="B4" s="603"/>
      <c r="C4" s="228" t="s">
        <v>158</v>
      </c>
      <c r="D4" s="228" t="s">
        <v>159</v>
      </c>
      <c r="E4" s="229" t="s">
        <v>160</v>
      </c>
      <c r="F4" s="228" t="s">
        <v>161</v>
      </c>
      <c r="G4" s="228" t="s">
        <v>159</v>
      </c>
      <c r="H4" s="230" t="s">
        <v>162</v>
      </c>
    </row>
    <row r="5" spans="1:8" s="60" customFormat="1" ht="15.75" customHeight="1" thickBot="1">
      <c r="A5" s="68" t="s">
        <v>318</v>
      </c>
      <c r="B5" s="69" t="s">
        <v>163</v>
      </c>
      <c r="C5" s="232">
        <f aca="true" t="shared" si="0" ref="C5:H5">SUM(C6:C9)</f>
        <v>0</v>
      </c>
      <c r="D5" s="233">
        <f t="shared" si="0"/>
        <v>0</v>
      </c>
      <c r="E5" s="233">
        <f t="shared" si="0"/>
        <v>0</v>
      </c>
      <c r="F5" s="234">
        <f t="shared" si="0"/>
        <v>0</v>
      </c>
      <c r="G5" s="233">
        <f t="shared" si="0"/>
        <v>0</v>
      </c>
      <c r="H5" s="235">
        <f t="shared" si="0"/>
        <v>0</v>
      </c>
    </row>
    <row r="6" spans="1:8" ht="12.75">
      <c r="A6" s="70" t="s">
        <v>319</v>
      </c>
      <c r="B6" s="71" t="s">
        <v>431</v>
      </c>
      <c r="C6" s="236"/>
      <c r="D6" s="237"/>
      <c r="E6" s="238">
        <f>D6+C6</f>
        <v>0</v>
      </c>
      <c r="F6" s="239"/>
      <c r="G6" s="239"/>
      <c r="H6" s="240">
        <f>G6+F6</f>
        <v>0</v>
      </c>
    </row>
    <row r="7" spans="1:8" ht="12.75">
      <c r="A7" s="72" t="s">
        <v>320</v>
      </c>
      <c r="B7" s="73" t="s">
        <v>432</v>
      </c>
      <c r="C7" s="241"/>
      <c r="D7" s="242"/>
      <c r="E7" s="243">
        <f>D7+C7</f>
        <v>0</v>
      </c>
      <c r="F7" s="244"/>
      <c r="G7" s="244"/>
      <c r="H7" s="245">
        <f>G7+F7</f>
        <v>0</v>
      </c>
    </row>
    <row r="8" spans="1:8" ht="12.75">
      <c r="A8" s="72" t="s">
        <v>321</v>
      </c>
      <c r="B8" s="73" t="s">
        <v>220</v>
      </c>
      <c r="C8" s="246"/>
      <c r="D8" s="247"/>
      <c r="E8" s="243">
        <f>D8+C8</f>
        <v>0</v>
      </c>
      <c r="F8" s="248"/>
      <c r="G8" s="248"/>
      <c r="H8" s="245">
        <f>G8+F8</f>
        <v>0</v>
      </c>
    </row>
    <row r="9" spans="1:8" ht="13.5" thickBot="1">
      <c r="A9" s="72" t="s">
        <v>322</v>
      </c>
      <c r="B9" s="73" t="s">
        <v>164</v>
      </c>
      <c r="C9" s="249"/>
      <c r="D9" s="250"/>
      <c r="E9" s="251">
        <f>D9+C9</f>
        <v>0</v>
      </c>
      <c r="F9" s="252"/>
      <c r="G9" s="252"/>
      <c r="H9" s="253">
        <f>G9+F9</f>
        <v>0</v>
      </c>
    </row>
    <row r="10" spans="1:8" s="65" customFormat="1" ht="15.75" customHeight="1" thickBot="1">
      <c r="A10" s="68" t="s">
        <v>323</v>
      </c>
      <c r="B10" s="69" t="s">
        <v>165</v>
      </c>
      <c r="C10" s="254">
        <f aca="true" t="shared" si="1" ref="C10:H10">SUM(C11:C15)</f>
        <v>0</v>
      </c>
      <c r="D10" s="233">
        <f t="shared" si="1"/>
        <v>0</v>
      </c>
      <c r="E10" s="233">
        <f t="shared" si="1"/>
        <v>0</v>
      </c>
      <c r="F10" s="233">
        <f t="shared" si="1"/>
        <v>137</v>
      </c>
      <c r="G10" s="233">
        <f t="shared" si="1"/>
        <v>0</v>
      </c>
      <c r="H10" s="235">
        <f t="shared" si="1"/>
        <v>137</v>
      </c>
    </row>
    <row r="11" spans="1:8" ht="12.75">
      <c r="A11" s="72" t="s">
        <v>324</v>
      </c>
      <c r="B11" s="73" t="s">
        <v>166</v>
      </c>
      <c r="C11" s="255"/>
      <c r="D11" s="256"/>
      <c r="E11" s="238">
        <f>D11+C11</f>
        <v>0</v>
      </c>
      <c r="F11" s="257"/>
      <c r="G11" s="256"/>
      <c r="H11" s="240">
        <f>G11+F11</f>
        <v>0</v>
      </c>
    </row>
    <row r="12" spans="1:8" ht="12.75">
      <c r="A12" s="72" t="s">
        <v>325</v>
      </c>
      <c r="B12" s="73" t="s">
        <v>167</v>
      </c>
      <c r="C12" s="246"/>
      <c r="D12" s="247"/>
      <c r="E12" s="243">
        <f>D12+C12</f>
        <v>0</v>
      </c>
      <c r="F12" s="248"/>
      <c r="G12" s="247"/>
      <c r="H12" s="245">
        <f>G12+F12</f>
        <v>0</v>
      </c>
    </row>
    <row r="13" spans="1:8" ht="12.75">
      <c r="A13" s="72" t="s">
        <v>326</v>
      </c>
      <c r="B13" s="73" t="s">
        <v>168</v>
      </c>
      <c r="C13" s="246"/>
      <c r="D13" s="247"/>
      <c r="E13" s="243">
        <f>D13+C13</f>
        <v>0</v>
      </c>
      <c r="F13" s="248"/>
      <c r="G13" s="247"/>
      <c r="H13" s="245">
        <f>G13+F13</f>
        <v>0</v>
      </c>
    </row>
    <row r="14" spans="1:8" ht="12.75">
      <c r="A14" s="74" t="s">
        <v>327</v>
      </c>
      <c r="B14" s="73" t="s">
        <v>169</v>
      </c>
      <c r="C14" s="246"/>
      <c r="D14" s="247"/>
      <c r="E14" s="243">
        <f>D14+C14</f>
        <v>0</v>
      </c>
      <c r="F14" s="248">
        <v>137</v>
      </c>
      <c r="G14" s="247"/>
      <c r="H14" s="245">
        <f>G14+F14</f>
        <v>137</v>
      </c>
    </row>
    <row r="15" spans="1:8" ht="13.5" thickBot="1">
      <c r="A15" s="72" t="s">
        <v>328</v>
      </c>
      <c r="B15" s="73" t="s">
        <v>170</v>
      </c>
      <c r="C15" s="249"/>
      <c r="D15" s="250"/>
      <c r="E15" s="251">
        <f>D15+C15</f>
        <v>0</v>
      </c>
      <c r="F15" s="252"/>
      <c r="G15" s="250"/>
      <c r="H15" s="253">
        <f>G15+F15</f>
        <v>0</v>
      </c>
    </row>
    <row r="16" spans="1:8" s="61" customFormat="1" ht="27" customHeight="1" thickBot="1">
      <c r="A16" s="68" t="s">
        <v>329</v>
      </c>
      <c r="B16" s="125" t="s">
        <v>171</v>
      </c>
      <c r="C16" s="254">
        <f aca="true" t="shared" si="2" ref="C16:H16">C5+C10</f>
        <v>0</v>
      </c>
      <c r="D16" s="233">
        <f t="shared" si="2"/>
        <v>0</v>
      </c>
      <c r="E16" s="233">
        <f t="shared" si="2"/>
        <v>0</v>
      </c>
      <c r="F16" s="233">
        <f t="shared" si="2"/>
        <v>137</v>
      </c>
      <c r="G16" s="233">
        <f t="shared" si="2"/>
        <v>0</v>
      </c>
      <c r="H16" s="235">
        <f t="shared" si="2"/>
        <v>137</v>
      </c>
    </row>
    <row r="17" spans="1:8" ht="50.25" customHeight="1" thickBot="1">
      <c r="A17" s="604" t="s">
        <v>172</v>
      </c>
      <c r="B17" s="605"/>
      <c r="C17" s="258" t="s">
        <v>158</v>
      </c>
      <c r="D17" s="63" t="s">
        <v>159</v>
      </c>
      <c r="E17" s="62" t="s">
        <v>160</v>
      </c>
      <c r="F17" s="63" t="s">
        <v>161</v>
      </c>
      <c r="G17" s="63" t="s">
        <v>159</v>
      </c>
      <c r="H17" s="64" t="s">
        <v>162</v>
      </c>
    </row>
    <row r="18" spans="1:8" s="65" customFormat="1" ht="15.75" customHeight="1" thickBot="1">
      <c r="A18" s="75" t="s">
        <v>330</v>
      </c>
      <c r="B18" s="76" t="s">
        <v>173</v>
      </c>
      <c r="C18" s="254">
        <f aca="true" t="shared" si="3" ref="C18:H18">C19+C20+C21</f>
        <v>0</v>
      </c>
      <c r="D18" s="233">
        <f t="shared" si="3"/>
        <v>0</v>
      </c>
      <c r="E18" s="233">
        <f t="shared" si="3"/>
        <v>0</v>
      </c>
      <c r="F18" s="233">
        <f t="shared" si="3"/>
        <v>-633</v>
      </c>
      <c r="G18" s="233">
        <f t="shared" si="3"/>
        <v>0</v>
      </c>
      <c r="H18" s="235">
        <f t="shared" si="3"/>
        <v>-633</v>
      </c>
    </row>
    <row r="19" spans="1:8" ht="12.75">
      <c r="A19" s="77" t="s">
        <v>331</v>
      </c>
      <c r="B19" s="73" t="s">
        <v>68</v>
      </c>
      <c r="C19" s="255"/>
      <c r="D19" s="256"/>
      <c r="E19" s="238">
        <f>D19+C19</f>
        <v>0</v>
      </c>
      <c r="F19" s="256"/>
      <c r="G19" s="256"/>
      <c r="H19" s="240">
        <f>G19+F19</f>
        <v>0</v>
      </c>
    </row>
    <row r="20" spans="1:8" ht="12.75">
      <c r="A20" s="77" t="s">
        <v>332</v>
      </c>
      <c r="B20" s="73" t="s">
        <v>174</v>
      </c>
      <c r="C20" s="513"/>
      <c r="D20" s="99"/>
      <c r="E20" s="259">
        <f>D20+C20</f>
        <v>0</v>
      </c>
      <c r="F20" s="99">
        <v>-633</v>
      </c>
      <c r="G20" s="99"/>
      <c r="H20" s="260">
        <f>G20+F20</f>
        <v>-633</v>
      </c>
    </row>
    <row r="21" spans="1:8" ht="13.5" thickBot="1">
      <c r="A21" s="78" t="s">
        <v>333</v>
      </c>
      <c r="B21" s="79" t="s">
        <v>175</v>
      </c>
      <c r="C21" s="249"/>
      <c r="D21" s="250"/>
      <c r="E21" s="251">
        <f>D21+C21</f>
        <v>0</v>
      </c>
      <c r="F21" s="250"/>
      <c r="G21" s="250"/>
      <c r="H21" s="253">
        <f>G21+F21</f>
        <v>0</v>
      </c>
    </row>
    <row r="22" spans="1:8" s="65" customFormat="1" ht="15.75" customHeight="1" thickBot="1">
      <c r="A22" s="75" t="s">
        <v>334</v>
      </c>
      <c r="B22" s="76" t="s">
        <v>176</v>
      </c>
      <c r="C22" s="254">
        <f aca="true" t="shared" si="4" ref="C22:H22">C23+C24</f>
        <v>0</v>
      </c>
      <c r="D22" s="233">
        <f t="shared" si="4"/>
        <v>0</v>
      </c>
      <c r="E22" s="233">
        <f t="shared" si="4"/>
        <v>0</v>
      </c>
      <c r="F22" s="233">
        <f t="shared" si="4"/>
        <v>137</v>
      </c>
      <c r="G22" s="233">
        <f t="shared" si="4"/>
        <v>0</v>
      </c>
      <c r="H22" s="235">
        <f t="shared" si="4"/>
        <v>0</v>
      </c>
    </row>
    <row r="23" spans="1:8" ht="12.75">
      <c r="A23" s="77" t="s">
        <v>335</v>
      </c>
      <c r="B23" s="73" t="s">
        <v>302</v>
      </c>
      <c r="C23" s="255"/>
      <c r="D23" s="256"/>
      <c r="E23" s="238"/>
      <c r="F23" s="256">
        <v>137</v>
      </c>
      <c r="G23" s="256"/>
      <c r="H23" s="240"/>
    </row>
    <row r="24" spans="1:8" ht="13.5" thickBot="1">
      <c r="A24" s="77" t="s">
        <v>336</v>
      </c>
      <c r="B24" s="73" t="s">
        <v>303</v>
      </c>
      <c r="C24" s="249"/>
      <c r="D24" s="250"/>
      <c r="E24" s="251">
        <f>D24+C24</f>
        <v>0</v>
      </c>
      <c r="F24" s="250"/>
      <c r="G24" s="250"/>
      <c r="H24" s="253">
        <f>G24+F24</f>
        <v>0</v>
      </c>
    </row>
    <row r="25" spans="1:8" s="65" customFormat="1" ht="15.75" customHeight="1" thickBot="1">
      <c r="A25" s="75" t="s">
        <v>337</v>
      </c>
      <c r="B25" s="69" t="s">
        <v>177</v>
      </c>
      <c r="C25" s="254">
        <f>C26+C27+C28</f>
        <v>0</v>
      </c>
      <c r="D25" s="233">
        <f>SUM(D26:D28)</f>
        <v>0</v>
      </c>
      <c r="E25" s="233">
        <f>SUM(E26:E28)</f>
        <v>0</v>
      </c>
      <c r="F25" s="233">
        <f>SUM(F26:F28)</f>
        <v>633</v>
      </c>
      <c r="G25" s="233">
        <f>SUM(G26:G28)</f>
        <v>0</v>
      </c>
      <c r="H25" s="235">
        <f>SUM(H26:H28)</f>
        <v>633</v>
      </c>
    </row>
    <row r="26" spans="1:8" ht="12.75">
      <c r="A26" s="77" t="s">
        <v>338</v>
      </c>
      <c r="B26" s="73" t="s">
        <v>304</v>
      </c>
      <c r="C26" s="255"/>
      <c r="D26" s="256"/>
      <c r="E26" s="238">
        <f>D26+C26</f>
        <v>0</v>
      </c>
      <c r="F26" s="256"/>
      <c r="G26" s="256"/>
      <c r="H26" s="240">
        <f>G26+F26</f>
        <v>0</v>
      </c>
    </row>
    <row r="27" spans="1:8" ht="12.75">
      <c r="A27" s="77" t="s">
        <v>339</v>
      </c>
      <c r="B27" s="73" t="s">
        <v>305</v>
      </c>
      <c r="C27" s="246"/>
      <c r="D27" s="247"/>
      <c r="E27" s="243">
        <f>D27+C27</f>
        <v>0</v>
      </c>
      <c r="F27" s="247">
        <v>633</v>
      </c>
      <c r="G27" s="247"/>
      <c r="H27" s="245">
        <f>G27+F27</f>
        <v>633</v>
      </c>
    </row>
    <row r="28" spans="1:8" ht="13.5" thickBot="1">
      <c r="A28" s="77" t="s">
        <v>340</v>
      </c>
      <c r="B28" s="73" t="s">
        <v>306</v>
      </c>
      <c r="C28" s="249"/>
      <c r="D28" s="250"/>
      <c r="E28" s="251">
        <f>D28+C28</f>
        <v>0</v>
      </c>
      <c r="F28" s="250"/>
      <c r="G28" s="250"/>
      <c r="H28" s="253">
        <f>G28+F28</f>
        <v>0</v>
      </c>
    </row>
    <row r="29" spans="1:8" s="66" customFormat="1" ht="24" customHeight="1" thickBot="1">
      <c r="A29" s="80" t="s">
        <v>341</v>
      </c>
      <c r="B29" s="124" t="s">
        <v>178</v>
      </c>
      <c r="C29" s="261">
        <f>C18+C22+C25</f>
        <v>0</v>
      </c>
      <c r="D29" s="262">
        <f>D18+D22+D25</f>
        <v>0</v>
      </c>
      <c r="E29" s="262">
        <f>E18+E22+E25</f>
        <v>0</v>
      </c>
      <c r="F29" s="262">
        <f>F18+F22+F25</f>
        <v>137</v>
      </c>
      <c r="G29" s="262">
        <f>G18+G22+G25</f>
        <v>0</v>
      </c>
      <c r="H29" s="263">
        <v>137</v>
      </c>
    </row>
    <row r="30" ht="13.5" thickTop="1">
      <c r="D30" s="265"/>
    </row>
    <row r="31" ht="12.75">
      <c r="D31" s="265"/>
    </row>
    <row r="32" ht="12.75">
      <c r="D32" s="265"/>
    </row>
    <row r="33" ht="12.75">
      <c r="D33" s="265"/>
    </row>
    <row r="34" ht="12.75">
      <c r="D34" s="265"/>
    </row>
    <row r="35" ht="12.75">
      <c r="D35" s="265"/>
    </row>
    <row r="36" ht="12.75">
      <c r="D36" s="265"/>
    </row>
    <row r="37" ht="12.75">
      <c r="D37" s="265"/>
    </row>
    <row r="38" ht="12.75">
      <c r="D38" s="265"/>
    </row>
    <row r="39" ht="12.75">
      <c r="D39" s="265"/>
    </row>
    <row r="40" ht="12.75">
      <c r="D40" s="265"/>
    </row>
    <row r="41" ht="12.75">
      <c r="D41" s="265"/>
    </row>
    <row r="42" ht="12.75">
      <c r="D42" s="265"/>
    </row>
    <row r="43" ht="12.75">
      <c r="D43" s="265"/>
    </row>
    <row r="44" ht="12.75">
      <c r="D44" s="265"/>
    </row>
    <row r="45" ht="12.75">
      <c r="D45" s="265"/>
    </row>
  </sheetData>
  <sheetProtection sheet="1"/>
  <mergeCells count="4">
    <mergeCell ref="A1:H1"/>
    <mergeCell ref="A2:H2"/>
    <mergeCell ref="A4:B4"/>
    <mergeCell ref="A17:B1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&amp;C7.2.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workbookViewId="0" topLeftCell="A1">
      <selection activeCell="C28" sqref="C28"/>
    </sheetView>
  </sheetViews>
  <sheetFormatPr defaultColWidth="9.00390625" defaultRowHeight="12.75"/>
  <cols>
    <col min="1" max="1" width="8.375" style="264" customWidth="1"/>
    <col min="2" max="2" width="51.125" style="67" customWidth="1"/>
    <col min="3" max="3" width="16.00390625" style="231" customWidth="1"/>
    <col min="4" max="4" width="14.00390625" style="231" customWidth="1"/>
    <col min="5" max="6" width="16.00390625" style="231" customWidth="1"/>
    <col min="7" max="7" width="14.625" style="231" customWidth="1"/>
    <col min="8" max="8" width="16.00390625" style="231" customWidth="1"/>
    <col min="9" max="16384" width="9.375" style="231" customWidth="1"/>
  </cols>
  <sheetData>
    <row r="1" spans="1:8" s="56" customFormat="1" ht="11.25" customHeight="1">
      <c r="A1" s="599"/>
      <c r="B1" s="599"/>
      <c r="C1" s="599"/>
      <c r="D1" s="599"/>
      <c r="E1" s="599"/>
      <c r="F1" s="599"/>
      <c r="G1" s="599"/>
      <c r="H1" s="599"/>
    </row>
    <row r="2" spans="1:8" s="56" customFormat="1" ht="39" customHeight="1">
      <c r="A2" s="600" t="s">
        <v>485</v>
      </c>
      <c r="B2" s="601"/>
      <c r="C2" s="601"/>
      <c r="D2" s="601"/>
      <c r="E2" s="601"/>
      <c r="F2" s="601"/>
      <c r="G2" s="601"/>
      <c r="H2" s="601"/>
    </row>
    <row r="3" spans="1:8" s="56" customFormat="1" ht="24.75" customHeight="1" thickBot="1">
      <c r="A3" s="226" t="s">
        <v>511</v>
      </c>
      <c r="B3" s="59"/>
      <c r="C3" s="226"/>
      <c r="D3" s="226"/>
      <c r="E3" s="59"/>
      <c r="F3" s="59"/>
      <c r="G3" s="59"/>
      <c r="H3" s="227" t="s">
        <v>352</v>
      </c>
    </row>
    <row r="4" spans="1:8" ht="52.5" customHeight="1" thickBot="1" thickTop="1">
      <c r="A4" s="602" t="s">
        <v>157</v>
      </c>
      <c r="B4" s="603"/>
      <c r="C4" s="228" t="s">
        <v>158</v>
      </c>
      <c r="D4" s="228" t="s">
        <v>159</v>
      </c>
      <c r="E4" s="229" t="s">
        <v>160</v>
      </c>
      <c r="F4" s="228" t="s">
        <v>161</v>
      </c>
      <c r="G4" s="228" t="s">
        <v>159</v>
      </c>
      <c r="H4" s="230" t="s">
        <v>162</v>
      </c>
    </row>
    <row r="5" spans="1:8" s="60" customFormat="1" ht="15.75" customHeight="1" thickBot="1">
      <c r="A5" s="68" t="s">
        <v>318</v>
      </c>
      <c r="B5" s="69" t="s">
        <v>163</v>
      </c>
      <c r="C5" s="232">
        <f aca="true" t="shared" si="0" ref="C5:H5">SUM(C6:C9)</f>
        <v>850441</v>
      </c>
      <c r="D5" s="233">
        <f t="shared" si="0"/>
        <v>0</v>
      </c>
      <c r="E5" s="233">
        <f t="shared" si="0"/>
        <v>850441</v>
      </c>
      <c r="F5" s="234">
        <f t="shared" si="0"/>
        <v>843862</v>
      </c>
      <c r="G5" s="233">
        <f t="shared" si="0"/>
        <v>0</v>
      </c>
      <c r="H5" s="235">
        <f t="shared" si="0"/>
        <v>843862</v>
      </c>
    </row>
    <row r="6" spans="1:8" ht="12.75">
      <c r="A6" s="70" t="s">
        <v>319</v>
      </c>
      <c r="B6" s="71" t="s">
        <v>431</v>
      </c>
      <c r="C6" s="236">
        <v>873</v>
      </c>
      <c r="D6" s="237"/>
      <c r="E6" s="238">
        <v>873</v>
      </c>
      <c r="F6" s="239">
        <v>381</v>
      </c>
      <c r="G6" s="239"/>
      <c r="H6" s="240">
        <f>G6+F6</f>
        <v>381</v>
      </c>
    </row>
    <row r="7" spans="1:8" ht="12.75">
      <c r="A7" s="72" t="s">
        <v>320</v>
      </c>
      <c r="B7" s="73" t="s">
        <v>432</v>
      </c>
      <c r="C7" s="241">
        <v>849568</v>
      </c>
      <c r="D7" s="242"/>
      <c r="E7" s="243">
        <f>D7+C7</f>
        <v>849568</v>
      </c>
      <c r="F7" s="244">
        <v>843481</v>
      </c>
      <c r="G7" s="244"/>
      <c r="H7" s="245">
        <f>G7+F7</f>
        <v>843481</v>
      </c>
    </row>
    <row r="8" spans="1:8" ht="12.75">
      <c r="A8" s="72" t="s">
        <v>321</v>
      </c>
      <c r="B8" s="73" t="s">
        <v>220</v>
      </c>
      <c r="C8" s="246">
        <v>0</v>
      </c>
      <c r="D8" s="247"/>
      <c r="E8" s="243">
        <f>D8+C8</f>
        <v>0</v>
      </c>
      <c r="F8" s="248"/>
      <c r="G8" s="248"/>
      <c r="H8" s="245">
        <f>G8+F8</f>
        <v>0</v>
      </c>
    </row>
    <row r="9" spans="1:8" ht="13.5" thickBot="1">
      <c r="A9" s="72" t="s">
        <v>322</v>
      </c>
      <c r="B9" s="73" t="s">
        <v>164</v>
      </c>
      <c r="C9" s="249"/>
      <c r="D9" s="250"/>
      <c r="E9" s="251">
        <f>D9+C9</f>
        <v>0</v>
      </c>
      <c r="F9" s="252"/>
      <c r="G9" s="252"/>
      <c r="H9" s="253">
        <f>G9+F9</f>
        <v>0</v>
      </c>
    </row>
    <row r="10" spans="1:8" s="65" customFormat="1" ht="15.75" customHeight="1" thickBot="1">
      <c r="A10" s="68" t="s">
        <v>323</v>
      </c>
      <c r="B10" s="69" t="s">
        <v>165</v>
      </c>
      <c r="C10" s="254">
        <f aca="true" t="shared" si="1" ref="C10:H10">SUM(C11:C15)</f>
        <v>8581</v>
      </c>
      <c r="D10" s="233">
        <f t="shared" si="1"/>
        <v>0</v>
      </c>
      <c r="E10" s="233">
        <f t="shared" si="1"/>
        <v>8581</v>
      </c>
      <c r="F10" s="233">
        <f t="shared" si="1"/>
        <v>14353</v>
      </c>
      <c r="G10" s="233">
        <f t="shared" si="1"/>
        <v>0</v>
      </c>
      <c r="H10" s="235">
        <f t="shared" si="1"/>
        <v>14353</v>
      </c>
    </row>
    <row r="11" spans="1:8" ht="12.75">
      <c r="A11" s="72" t="s">
        <v>324</v>
      </c>
      <c r="B11" s="73" t="s">
        <v>166</v>
      </c>
      <c r="C11" s="255">
        <v>594</v>
      </c>
      <c r="D11" s="256"/>
      <c r="E11" s="238">
        <f>D11+C11</f>
        <v>594</v>
      </c>
      <c r="F11" s="257">
        <v>594</v>
      </c>
      <c r="G11" s="256"/>
      <c r="H11" s="240">
        <f>G11+F11</f>
        <v>594</v>
      </c>
    </row>
    <row r="12" spans="1:8" ht="12.75">
      <c r="A12" s="72" t="s">
        <v>325</v>
      </c>
      <c r="B12" s="73" t="s">
        <v>167</v>
      </c>
      <c r="C12" s="246">
        <v>3762</v>
      </c>
      <c r="D12" s="247"/>
      <c r="E12" s="243">
        <f>D12+C12</f>
        <v>3762</v>
      </c>
      <c r="F12" s="248">
        <v>4003</v>
      </c>
      <c r="G12" s="247"/>
      <c r="H12" s="245">
        <f>G12+F12</f>
        <v>4003</v>
      </c>
    </row>
    <row r="13" spans="1:8" ht="12.75">
      <c r="A13" s="72" t="s">
        <v>326</v>
      </c>
      <c r="B13" s="73" t="s">
        <v>168</v>
      </c>
      <c r="C13" s="246"/>
      <c r="D13" s="247"/>
      <c r="E13" s="243">
        <f>D13+C13</f>
        <v>0</v>
      </c>
      <c r="F13" s="248"/>
      <c r="G13" s="247"/>
      <c r="H13" s="245">
        <f>G13+F13</f>
        <v>0</v>
      </c>
    </row>
    <row r="14" spans="1:8" ht="12.75">
      <c r="A14" s="74" t="s">
        <v>327</v>
      </c>
      <c r="B14" s="73" t="s">
        <v>169</v>
      </c>
      <c r="C14" s="246">
        <v>2266</v>
      </c>
      <c r="D14" s="247"/>
      <c r="E14" s="243">
        <f>D14+C14</f>
        <v>2266</v>
      </c>
      <c r="F14" s="248">
        <v>9756</v>
      </c>
      <c r="G14" s="247"/>
      <c r="H14" s="245">
        <f>G14+F14</f>
        <v>9756</v>
      </c>
    </row>
    <row r="15" spans="1:8" ht="13.5" thickBot="1">
      <c r="A15" s="72" t="s">
        <v>328</v>
      </c>
      <c r="B15" s="73" t="s">
        <v>170</v>
      </c>
      <c r="C15" s="249">
        <v>1959</v>
      </c>
      <c r="D15" s="250"/>
      <c r="E15" s="251">
        <f>D15+C15</f>
        <v>1959</v>
      </c>
      <c r="F15" s="252">
        <v>0</v>
      </c>
      <c r="G15" s="250"/>
      <c r="H15" s="253">
        <f>G15+F15</f>
        <v>0</v>
      </c>
    </row>
    <row r="16" spans="1:8" s="61" customFormat="1" ht="27" customHeight="1" thickBot="1">
      <c r="A16" s="68" t="s">
        <v>329</v>
      </c>
      <c r="B16" s="125" t="s">
        <v>171</v>
      </c>
      <c r="C16" s="254">
        <f aca="true" t="shared" si="2" ref="C16:H16">C5+C10</f>
        <v>859022</v>
      </c>
      <c r="D16" s="233">
        <f t="shared" si="2"/>
        <v>0</v>
      </c>
      <c r="E16" s="233">
        <f t="shared" si="2"/>
        <v>859022</v>
      </c>
      <c r="F16" s="233">
        <f t="shared" si="2"/>
        <v>858215</v>
      </c>
      <c r="G16" s="233">
        <f t="shared" si="2"/>
        <v>0</v>
      </c>
      <c r="H16" s="235">
        <f t="shared" si="2"/>
        <v>858215</v>
      </c>
    </row>
    <row r="17" spans="1:8" ht="50.25" customHeight="1" thickBot="1">
      <c r="A17" s="604" t="s">
        <v>172</v>
      </c>
      <c r="B17" s="605"/>
      <c r="C17" s="258" t="s">
        <v>158</v>
      </c>
      <c r="D17" s="63" t="s">
        <v>159</v>
      </c>
      <c r="E17" s="62" t="s">
        <v>160</v>
      </c>
      <c r="F17" s="63" t="s">
        <v>161</v>
      </c>
      <c r="G17" s="63" t="s">
        <v>159</v>
      </c>
      <c r="H17" s="64" t="s">
        <v>162</v>
      </c>
    </row>
    <row r="18" spans="1:8" s="65" customFormat="1" ht="15.75" customHeight="1" thickBot="1">
      <c r="A18" s="75" t="s">
        <v>330</v>
      </c>
      <c r="B18" s="76" t="s">
        <v>173</v>
      </c>
      <c r="C18" s="254">
        <f aca="true" t="shared" si="3" ref="C18:H18">C19+C20+C21</f>
        <v>854782</v>
      </c>
      <c r="D18" s="233">
        <f t="shared" si="3"/>
        <v>0</v>
      </c>
      <c r="E18" s="233">
        <f t="shared" si="3"/>
        <v>854782</v>
      </c>
      <c r="F18" s="233">
        <f t="shared" si="3"/>
        <v>848445</v>
      </c>
      <c r="G18" s="233">
        <f t="shared" si="3"/>
        <v>0</v>
      </c>
      <c r="H18" s="235">
        <f t="shared" si="3"/>
        <v>848445</v>
      </c>
    </row>
    <row r="19" spans="1:8" ht="12.75">
      <c r="A19" s="77" t="s">
        <v>331</v>
      </c>
      <c r="B19" s="73" t="s">
        <v>68</v>
      </c>
      <c r="C19" s="255">
        <v>40245</v>
      </c>
      <c r="D19" s="256"/>
      <c r="E19" s="238">
        <f>D19+C19</f>
        <v>40245</v>
      </c>
      <c r="F19" s="256">
        <v>40245</v>
      </c>
      <c r="G19" s="256"/>
      <c r="H19" s="240">
        <f>G19+F19</f>
        <v>40245</v>
      </c>
    </row>
    <row r="20" spans="1:8" ht="12.75">
      <c r="A20" s="77" t="s">
        <v>332</v>
      </c>
      <c r="B20" s="73" t="s">
        <v>174</v>
      </c>
      <c r="C20" s="513">
        <v>814537</v>
      </c>
      <c r="D20" s="99"/>
      <c r="E20" s="259">
        <f>D20+C20</f>
        <v>814537</v>
      </c>
      <c r="F20" s="99">
        <v>808200</v>
      </c>
      <c r="G20" s="99"/>
      <c r="H20" s="260">
        <f>G20+F20</f>
        <v>808200</v>
      </c>
    </row>
    <row r="21" spans="1:8" ht="13.5" thickBot="1">
      <c r="A21" s="78" t="s">
        <v>333</v>
      </c>
      <c r="B21" s="79" t="s">
        <v>175</v>
      </c>
      <c r="C21" s="249"/>
      <c r="D21" s="250"/>
      <c r="E21" s="251">
        <f>D21+C21</f>
        <v>0</v>
      </c>
      <c r="F21" s="250"/>
      <c r="G21" s="250"/>
      <c r="H21" s="253">
        <f>G21+F21</f>
        <v>0</v>
      </c>
    </row>
    <row r="22" spans="1:8" s="65" customFormat="1" ht="15.75" customHeight="1" thickBot="1">
      <c r="A22" s="75" t="s">
        <v>334</v>
      </c>
      <c r="B22" s="76" t="s">
        <v>176</v>
      </c>
      <c r="C22" s="254">
        <f aca="true" t="shared" si="4" ref="C22:H22">C23+C24</f>
        <v>1019</v>
      </c>
      <c r="D22" s="233">
        <f t="shared" si="4"/>
        <v>0</v>
      </c>
      <c r="E22" s="233">
        <f t="shared" si="4"/>
        <v>7353</v>
      </c>
      <c r="F22" s="233">
        <f t="shared" si="4"/>
        <v>9756</v>
      </c>
      <c r="G22" s="233">
        <f t="shared" si="4"/>
        <v>0</v>
      </c>
      <c r="H22" s="235">
        <f t="shared" si="4"/>
        <v>9756</v>
      </c>
    </row>
    <row r="23" spans="1:8" ht="12.75">
      <c r="A23" s="77" t="s">
        <v>335</v>
      </c>
      <c r="B23" s="73" t="s">
        <v>302</v>
      </c>
      <c r="C23" s="255">
        <v>1019</v>
      </c>
      <c r="D23" s="256"/>
      <c r="E23" s="238">
        <v>7353</v>
      </c>
      <c r="F23" s="256">
        <v>9756</v>
      </c>
      <c r="G23" s="256"/>
      <c r="H23" s="240">
        <v>9756</v>
      </c>
    </row>
    <row r="24" spans="1:8" ht="13.5" thickBot="1">
      <c r="A24" s="77" t="s">
        <v>336</v>
      </c>
      <c r="B24" s="73" t="s">
        <v>303</v>
      </c>
      <c r="C24" s="249"/>
      <c r="D24" s="250"/>
      <c r="E24" s="251">
        <f>D24+C24</f>
        <v>0</v>
      </c>
      <c r="F24" s="250"/>
      <c r="G24" s="250"/>
      <c r="H24" s="253">
        <f>G24+F24</f>
        <v>0</v>
      </c>
    </row>
    <row r="25" spans="1:8" s="65" customFormat="1" ht="15.75" customHeight="1" thickBot="1">
      <c r="A25" s="75" t="s">
        <v>337</v>
      </c>
      <c r="B25" s="69" t="s">
        <v>177</v>
      </c>
      <c r="C25" s="254">
        <f>C26+C27+C28</f>
        <v>3221</v>
      </c>
      <c r="D25" s="233">
        <f>SUM(D26:D28)</f>
        <v>0</v>
      </c>
      <c r="E25" s="233">
        <f>SUM(E26:E28)</f>
        <v>3221</v>
      </c>
      <c r="F25" s="233">
        <f>SUM(F26:F28)</f>
        <v>14</v>
      </c>
      <c r="G25" s="233">
        <f>SUM(G26:G28)</f>
        <v>0</v>
      </c>
      <c r="H25" s="235">
        <f>SUM(H26:H28)</f>
        <v>14</v>
      </c>
    </row>
    <row r="26" spans="1:8" ht="12.75">
      <c r="A26" s="77" t="s">
        <v>338</v>
      </c>
      <c r="B26" s="73" t="s">
        <v>304</v>
      </c>
      <c r="C26" s="255"/>
      <c r="D26" s="256"/>
      <c r="E26" s="238">
        <f>D26+C26</f>
        <v>0</v>
      </c>
      <c r="F26" s="256"/>
      <c r="G26" s="256"/>
      <c r="H26" s="240">
        <f>G26+F26</f>
        <v>0</v>
      </c>
    </row>
    <row r="27" spans="1:8" ht="12.75">
      <c r="A27" s="77" t="s">
        <v>339</v>
      </c>
      <c r="B27" s="73" t="s">
        <v>305</v>
      </c>
      <c r="C27" s="246">
        <v>15</v>
      </c>
      <c r="D27" s="247"/>
      <c r="E27" s="243">
        <f>D27+C27</f>
        <v>15</v>
      </c>
      <c r="F27" s="247">
        <v>14</v>
      </c>
      <c r="G27" s="247"/>
      <c r="H27" s="245">
        <f>G27+F27</f>
        <v>14</v>
      </c>
    </row>
    <row r="28" spans="1:8" ht="13.5" thickBot="1">
      <c r="A28" s="77" t="s">
        <v>340</v>
      </c>
      <c r="B28" s="73" t="s">
        <v>306</v>
      </c>
      <c r="C28" s="249">
        <v>3206</v>
      </c>
      <c r="D28" s="250"/>
      <c r="E28" s="251">
        <f>D28+C28</f>
        <v>3206</v>
      </c>
      <c r="F28" s="250">
        <v>0</v>
      </c>
      <c r="G28" s="250"/>
      <c r="H28" s="253">
        <f>G28+F28</f>
        <v>0</v>
      </c>
    </row>
    <row r="29" spans="1:8" s="66" customFormat="1" ht="24" customHeight="1" thickBot="1">
      <c r="A29" s="80" t="s">
        <v>341</v>
      </c>
      <c r="B29" s="124" t="s">
        <v>178</v>
      </c>
      <c r="C29" s="261">
        <f aca="true" t="shared" si="5" ref="C29:H29">C18+C22+C25</f>
        <v>859022</v>
      </c>
      <c r="D29" s="262">
        <f t="shared" si="5"/>
        <v>0</v>
      </c>
      <c r="E29" s="262">
        <f t="shared" si="5"/>
        <v>865356</v>
      </c>
      <c r="F29" s="262">
        <f t="shared" si="5"/>
        <v>858215</v>
      </c>
      <c r="G29" s="262">
        <f t="shared" si="5"/>
        <v>0</v>
      </c>
      <c r="H29" s="263">
        <f t="shared" si="5"/>
        <v>858215</v>
      </c>
    </row>
    <row r="30" ht="13.5" thickTop="1">
      <c r="D30" s="265"/>
    </row>
    <row r="31" ht="12.75">
      <c r="D31" s="265"/>
    </row>
    <row r="32" ht="12.75">
      <c r="D32" s="265"/>
    </row>
    <row r="33" ht="12.75">
      <c r="D33" s="265"/>
    </row>
    <row r="34" ht="12.75">
      <c r="D34" s="265"/>
    </row>
    <row r="35" ht="12.75">
      <c r="D35" s="265"/>
    </row>
    <row r="36" ht="12.75">
      <c r="D36" s="265"/>
    </row>
    <row r="37" ht="12.75">
      <c r="D37" s="265"/>
    </row>
    <row r="38" ht="12.75">
      <c r="D38" s="265"/>
    </row>
    <row r="39" ht="12.75">
      <c r="D39" s="265"/>
    </row>
    <row r="40" ht="12.75">
      <c r="D40" s="265"/>
    </row>
    <row r="41" ht="12.75">
      <c r="D41" s="265"/>
    </row>
    <row r="42" ht="12.75">
      <c r="D42" s="265"/>
    </row>
    <row r="43" ht="12.75">
      <c r="D43" s="265"/>
    </row>
    <row r="44" ht="12.75">
      <c r="D44" s="265"/>
    </row>
    <row r="45" ht="12.75">
      <c r="D45" s="265"/>
    </row>
  </sheetData>
  <sheetProtection sheet="1"/>
  <mergeCells count="4">
    <mergeCell ref="A4:B4"/>
    <mergeCell ref="A17:B17"/>
    <mergeCell ref="A1:H1"/>
    <mergeCell ref="A2:H2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8.1. melléklet a .../2013.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E61"/>
  <sheetViews>
    <sheetView view="pageLayout" zoomScale="115" zoomScaleNormal="115" zoomScalePageLayoutView="115" workbookViewId="0" topLeftCell="A1">
      <selection activeCell="B62" sqref="B62"/>
    </sheetView>
  </sheetViews>
  <sheetFormatPr defaultColWidth="9.00390625" defaultRowHeight="12.75"/>
  <cols>
    <col min="1" max="1" width="6.50390625" style="67" customWidth="1"/>
    <col min="2" max="2" width="59.50390625" style="67" customWidth="1"/>
    <col min="3" max="5" width="16.00390625" style="231" customWidth="1"/>
    <col min="6" max="16384" width="9.375" style="231" customWidth="1"/>
  </cols>
  <sheetData>
    <row r="1" spans="1:5" s="56" customFormat="1" ht="29.25" customHeight="1">
      <c r="A1" s="606" t="s">
        <v>486</v>
      </c>
      <c r="B1" s="606"/>
      <c r="C1" s="606"/>
      <c r="D1" s="606"/>
      <c r="E1" s="606"/>
    </row>
    <row r="2" spans="1:5" s="56" customFormat="1" ht="21" customHeight="1">
      <c r="A2" s="601" t="s">
        <v>63</v>
      </c>
      <c r="B2" s="601"/>
      <c r="C2" s="601"/>
      <c r="D2" s="601"/>
      <c r="E2" s="601"/>
    </row>
    <row r="3" spans="1:5" s="56" customFormat="1" ht="23.25" customHeight="1">
      <c r="A3" s="607" t="s">
        <v>512</v>
      </c>
      <c r="B3" s="607"/>
      <c r="C3" s="607"/>
      <c r="D3" s="607"/>
      <c r="E3" s="607"/>
    </row>
    <row r="4" spans="1:5" ht="13.5" customHeight="1" thickBot="1">
      <c r="A4" s="608" t="s">
        <v>352</v>
      </c>
      <c r="B4" s="608"/>
      <c r="C4" s="608"/>
      <c r="D4" s="608"/>
      <c r="E4" s="608"/>
    </row>
    <row r="5" spans="1:5" s="266" customFormat="1" ht="28.5" customHeight="1">
      <c r="A5" s="609" t="s">
        <v>375</v>
      </c>
      <c r="B5" s="611" t="s">
        <v>365</v>
      </c>
      <c r="C5" s="58" t="s">
        <v>59</v>
      </c>
      <c r="D5" s="58" t="s">
        <v>60</v>
      </c>
      <c r="E5" s="613" t="s">
        <v>468</v>
      </c>
    </row>
    <row r="6" spans="1:5" s="266" customFormat="1" ht="12.75">
      <c r="A6" s="610"/>
      <c r="B6" s="612"/>
      <c r="C6" s="615" t="s">
        <v>61</v>
      </c>
      <c r="D6" s="616"/>
      <c r="E6" s="614"/>
    </row>
    <row r="7" spans="1:5" s="267" customFormat="1" ht="15" customHeight="1" thickBot="1">
      <c r="A7" s="81">
        <v>1</v>
      </c>
      <c r="B7" s="82">
        <v>2</v>
      </c>
      <c r="C7" s="82">
        <v>3</v>
      </c>
      <c r="D7" s="82">
        <v>4</v>
      </c>
      <c r="E7" s="83">
        <v>5</v>
      </c>
    </row>
    <row r="8" spans="1:5" s="267" customFormat="1" ht="12.75">
      <c r="A8" s="84">
        <v>1</v>
      </c>
      <c r="B8" s="85" t="s">
        <v>367</v>
      </c>
      <c r="C8" s="86">
        <f>SUM('1.sz.mell.'!D67)</f>
        <v>3462</v>
      </c>
      <c r="D8" s="86">
        <f>SUM('1.sz.mell.'!E67)</f>
        <v>3462</v>
      </c>
      <c r="E8" s="86">
        <f>SUM('1.sz.mell.'!F67)</f>
        <v>3565</v>
      </c>
    </row>
    <row r="9" spans="1:5" s="267" customFormat="1" ht="12.75">
      <c r="A9" s="87">
        <v>2</v>
      </c>
      <c r="B9" s="88" t="s">
        <v>368</v>
      </c>
      <c r="C9" s="89">
        <f>SUM('1.sz.mell.'!D68)</f>
        <v>922</v>
      </c>
      <c r="D9" s="89">
        <f>SUM('1.sz.mell.'!E68)</f>
        <v>922</v>
      </c>
      <c r="E9" s="89">
        <f>SUM('1.sz.mell.'!F68)</f>
        <v>645</v>
      </c>
    </row>
    <row r="10" spans="1:5" s="267" customFormat="1" ht="12.75">
      <c r="A10" s="87">
        <v>3</v>
      </c>
      <c r="B10" s="88" t="s">
        <v>64</v>
      </c>
      <c r="C10" s="89">
        <f>SUM('1.sz.mell.'!D69+'1.sz.mell.'!D70+'1.sz.mell.'!D78)</f>
        <v>13148</v>
      </c>
      <c r="D10" s="89">
        <f>SUM('1.sz.mell.'!E69+'1.sz.mell.'!E70+'1.sz.mell.'!E78)</f>
        <v>13148</v>
      </c>
      <c r="E10" s="89">
        <f>SUM('1.sz.mell.'!F69+'1.sz.mell.'!F70+'1.sz.mell.'!F78)</f>
        <v>25011</v>
      </c>
    </row>
    <row r="11" spans="1:5" s="267" customFormat="1" ht="12.75">
      <c r="A11" s="87">
        <v>4</v>
      </c>
      <c r="B11" s="88" t="s">
        <v>129</v>
      </c>
      <c r="C11" s="89"/>
      <c r="D11" s="89"/>
      <c r="E11" s="90"/>
    </row>
    <row r="12" spans="1:5" s="267" customFormat="1" ht="12.75">
      <c r="A12" s="87">
        <v>5</v>
      </c>
      <c r="B12" s="88" t="s">
        <v>130</v>
      </c>
      <c r="C12" s="89">
        <f>SUM('1.sz.mell.'!D73)</f>
        <v>0</v>
      </c>
      <c r="D12" s="89">
        <f>SUM('1.sz.mell.'!E73)</f>
        <v>0</v>
      </c>
      <c r="E12" s="89">
        <f>SUM('1.sz.mell.'!F73)</f>
        <v>0</v>
      </c>
    </row>
    <row r="13" spans="1:5" s="267" customFormat="1" ht="12.75">
      <c r="A13" s="87">
        <v>6</v>
      </c>
      <c r="B13" s="515" t="s">
        <v>386</v>
      </c>
      <c r="C13" s="89">
        <f>SUM('1.sz.mell.'!D75)</f>
        <v>0</v>
      </c>
      <c r="D13" s="89">
        <f>SUM('1.sz.mell.'!E75)</f>
        <v>0</v>
      </c>
      <c r="E13" s="89">
        <f>SUM('1.sz.mell.'!F75)</f>
        <v>0</v>
      </c>
    </row>
    <row r="14" spans="1:5" s="267" customFormat="1" ht="12.75">
      <c r="A14" s="87">
        <v>7</v>
      </c>
      <c r="B14" s="88" t="s">
        <v>384</v>
      </c>
      <c r="C14" s="89">
        <f>SUM('1.sz.mell.'!D86)</f>
        <v>0</v>
      </c>
      <c r="D14" s="89">
        <f>SUM('1.sz.mell.'!E86+'1.sz.mell.'!E80)</f>
        <v>4000</v>
      </c>
      <c r="E14" s="89">
        <f>SUM('1.sz.mell.'!F86+'1.sz.mell.'!F80)</f>
        <v>4171</v>
      </c>
    </row>
    <row r="15" spans="1:5" s="267" customFormat="1" ht="12.75">
      <c r="A15" s="91">
        <v>8</v>
      </c>
      <c r="B15" s="92" t="s">
        <v>224</v>
      </c>
      <c r="C15" s="93">
        <f>SUM('1.sz.mell.'!D81+'1.sz.mell.'!D85)</f>
        <v>0</v>
      </c>
      <c r="D15" s="93">
        <f>SUM('1.sz.mell.'!E85+'1.sz.mell.'!E81)</f>
        <v>0</v>
      </c>
      <c r="E15" s="93">
        <f>SUM('1.sz.mell.'!F85+'1.sz.mell.'!F81)</f>
        <v>0</v>
      </c>
    </row>
    <row r="16" spans="1:5" s="267" customFormat="1" ht="12.75">
      <c r="A16" s="87">
        <v>9</v>
      </c>
      <c r="B16" s="88" t="s">
        <v>131</v>
      </c>
      <c r="C16" s="89"/>
      <c r="D16" s="89"/>
      <c r="E16" s="90"/>
    </row>
    <row r="17" spans="1:5" s="267" customFormat="1" ht="12.75">
      <c r="A17" s="91">
        <v>10</v>
      </c>
      <c r="B17" s="88" t="s">
        <v>132</v>
      </c>
      <c r="C17" s="89"/>
      <c r="D17" s="89"/>
      <c r="E17" s="90"/>
    </row>
    <row r="18" spans="1:5" s="267" customFormat="1" ht="12.75">
      <c r="A18" s="87">
        <v>11</v>
      </c>
      <c r="B18" s="88" t="s">
        <v>133</v>
      </c>
      <c r="C18" s="89"/>
      <c r="D18" s="89"/>
      <c r="E18" s="90"/>
    </row>
    <row r="19" spans="1:5" s="267" customFormat="1" ht="13.5" thickBot="1">
      <c r="A19" s="91">
        <v>12</v>
      </c>
      <c r="B19" s="88" t="s">
        <v>134</v>
      </c>
      <c r="C19" s="93"/>
      <c r="D19" s="93"/>
      <c r="E19" s="94"/>
    </row>
    <row r="20" spans="1:5" s="57" customFormat="1" ht="15.75" thickBot="1">
      <c r="A20" s="95">
        <v>13</v>
      </c>
      <c r="B20" s="96" t="s">
        <v>215</v>
      </c>
      <c r="C20" s="268">
        <f>SUM(C8:C19)</f>
        <v>17532</v>
      </c>
      <c r="D20" s="268">
        <f>SUM(D8:D19)</f>
        <v>21532</v>
      </c>
      <c r="E20" s="269">
        <f>SUM(E8:E19)</f>
        <v>33392</v>
      </c>
    </row>
    <row r="21" spans="1:5" s="57" customFormat="1" ht="15">
      <c r="A21" s="84">
        <v>14</v>
      </c>
      <c r="B21" s="85" t="s">
        <v>6</v>
      </c>
      <c r="C21" s="97"/>
      <c r="D21" s="97"/>
      <c r="E21" s="98"/>
    </row>
    <row r="22" spans="1:5" s="57" customFormat="1" ht="15">
      <c r="A22" s="91">
        <v>15</v>
      </c>
      <c r="B22" s="92" t="s">
        <v>4</v>
      </c>
      <c r="C22" s="99">
        <f>SUM('1.sz.mell.'!D93)</f>
        <v>0</v>
      </c>
      <c r="D22" s="99">
        <f>SUM('1.sz.mell.'!E93)</f>
        <v>0</v>
      </c>
      <c r="E22" s="100">
        <f>SUM('1.sz.mell.'!F94)</f>
        <v>0</v>
      </c>
    </row>
    <row r="23" spans="1:5" s="57" customFormat="1" ht="15">
      <c r="A23" s="91">
        <v>16</v>
      </c>
      <c r="B23" s="92" t="s">
        <v>79</v>
      </c>
      <c r="C23" s="99"/>
      <c r="D23" s="99"/>
      <c r="E23" s="100">
        <f>SUM('1.sz.mell.'!F94)</f>
        <v>0</v>
      </c>
    </row>
    <row r="24" spans="1:5" s="57" customFormat="1" ht="15">
      <c r="A24" s="91">
        <v>17</v>
      </c>
      <c r="B24" s="92" t="s">
        <v>135</v>
      </c>
      <c r="C24" s="99"/>
      <c r="D24" s="99"/>
      <c r="E24" s="100"/>
    </row>
    <row r="25" spans="1:5" s="57" customFormat="1" ht="15.75" thickBot="1">
      <c r="A25" s="91">
        <v>18</v>
      </c>
      <c r="B25" s="92" t="s">
        <v>136</v>
      </c>
      <c r="C25" s="99"/>
      <c r="D25" s="99"/>
      <c r="E25" s="100"/>
    </row>
    <row r="26" spans="1:5" s="57" customFormat="1" ht="15.75" thickBot="1">
      <c r="A26" s="95">
        <v>19</v>
      </c>
      <c r="B26" s="96" t="s">
        <v>80</v>
      </c>
      <c r="C26" s="268">
        <f>SUM(C21:C22,C24:C25)</f>
        <v>0</v>
      </c>
      <c r="D26" s="268">
        <f>SUM(D21:D22,D24:D25)</f>
        <v>0</v>
      </c>
      <c r="E26" s="269">
        <f>SUM(E21:E22,E24:E25)</f>
        <v>0</v>
      </c>
    </row>
    <row r="27" spans="1:5" s="57" customFormat="1" ht="15.75" thickBot="1">
      <c r="A27" s="95">
        <v>20</v>
      </c>
      <c r="B27" s="96" t="s">
        <v>81</v>
      </c>
      <c r="C27" s="268">
        <f>C20+C26</f>
        <v>17532</v>
      </c>
      <c r="D27" s="268">
        <f>D20+D26</f>
        <v>21532</v>
      </c>
      <c r="E27" s="269">
        <f>E20+E26</f>
        <v>33392</v>
      </c>
    </row>
    <row r="28" spans="1:5" s="267" customFormat="1" ht="12.75">
      <c r="A28" s="84">
        <v>21</v>
      </c>
      <c r="B28" s="85" t="s">
        <v>446</v>
      </c>
      <c r="C28" s="97">
        <f>SUM('1.sz.mell.'!D87)</f>
        <v>0</v>
      </c>
      <c r="D28" s="97">
        <f>SUM('1.sz.mell.'!E87)</f>
        <v>0</v>
      </c>
      <c r="E28" s="97">
        <f>SUM('1.sz.mell.'!F87)</f>
        <v>0</v>
      </c>
    </row>
    <row r="29" spans="1:5" s="267" customFormat="1" ht="13.5" thickBot="1">
      <c r="A29" s="91">
        <v>22</v>
      </c>
      <c r="B29" s="92" t="s">
        <v>65</v>
      </c>
      <c r="C29" s="335"/>
      <c r="D29" s="335"/>
      <c r="E29" s="100"/>
    </row>
    <row r="30" spans="1:5" s="57" customFormat="1" ht="15.75" thickBot="1">
      <c r="A30" s="95">
        <v>23</v>
      </c>
      <c r="B30" s="96" t="s">
        <v>82</v>
      </c>
      <c r="C30" s="268">
        <f>SUM(C27:C29)</f>
        <v>17532</v>
      </c>
      <c r="D30" s="268">
        <f>SUM(D27:D29)</f>
        <v>21532</v>
      </c>
      <c r="E30" s="269">
        <f>SUM(E27:E29)</f>
        <v>33392</v>
      </c>
    </row>
    <row r="31" spans="1:5" s="267" customFormat="1" ht="12.75">
      <c r="A31" s="84">
        <v>24</v>
      </c>
      <c r="B31" s="85" t="s">
        <v>354</v>
      </c>
      <c r="C31" s="98">
        <f>SUM('1.sz.mell.'!D7)</f>
        <v>80</v>
      </c>
      <c r="D31" s="98">
        <f>SUM('1.sz.mell.'!E7)</f>
        <v>1180</v>
      </c>
      <c r="E31" s="98">
        <f>SUM('1.sz.mell.'!F7)</f>
        <v>2564</v>
      </c>
    </row>
    <row r="32" spans="1:5" s="267" customFormat="1" ht="12.75">
      <c r="A32" s="87">
        <v>25</v>
      </c>
      <c r="B32" s="88" t="s">
        <v>66</v>
      </c>
      <c r="C32" s="270">
        <f>SUM('1.sz.mell.'!D8)</f>
        <v>54423</v>
      </c>
      <c r="D32" s="270">
        <f>SUM('1.sz.mell.'!E8)</f>
        <v>52973</v>
      </c>
      <c r="E32" s="270">
        <f>SUM('1.sz.mell.'!F8)</f>
        <v>72808</v>
      </c>
    </row>
    <row r="33" spans="1:5" s="267" customFormat="1" ht="12.75">
      <c r="A33" s="87">
        <v>26</v>
      </c>
      <c r="B33" s="88" t="s">
        <v>137</v>
      </c>
      <c r="C33" s="270">
        <f>SUM('1.sz.mell.'!D29)</f>
        <v>4572</v>
      </c>
      <c r="D33" s="270">
        <f>SUM('1.sz.mell.'!E29)</f>
        <v>4524</v>
      </c>
      <c r="E33" s="270">
        <f>SUM('1.sz.mell.'!F29)</f>
        <v>3606</v>
      </c>
    </row>
    <row r="34" spans="1:5" s="267" customFormat="1" ht="12.75">
      <c r="A34" s="87">
        <v>27</v>
      </c>
      <c r="B34" s="88" t="s">
        <v>138</v>
      </c>
      <c r="C34" s="270">
        <f>SUM('1.sz.mell.'!D42)</f>
        <v>0</v>
      </c>
      <c r="D34" s="270">
        <f>SUM('1.sz.mell.'!E42)</f>
        <v>199</v>
      </c>
      <c r="E34" s="270">
        <f>SUM('1.sz.mell.'!F42)</f>
        <v>0</v>
      </c>
    </row>
    <row r="35" spans="1:5" s="267" customFormat="1" ht="12.75">
      <c r="A35" s="87">
        <v>28</v>
      </c>
      <c r="B35" s="101" t="s">
        <v>115</v>
      </c>
      <c r="C35" s="270">
        <f>SUM('1.sz.mell.'!D24)</f>
        <v>0</v>
      </c>
      <c r="D35" s="270">
        <f>SUM('1.sz.mell.'!E24)</f>
        <v>0</v>
      </c>
      <c r="E35" s="270">
        <f>SUM('1.sz.mell.'!F24)</f>
        <v>0</v>
      </c>
    </row>
    <row r="36" spans="1:5" s="267" customFormat="1" ht="12.75">
      <c r="A36" s="87">
        <v>29</v>
      </c>
      <c r="B36" s="88" t="s">
        <v>139</v>
      </c>
      <c r="C36" s="247"/>
      <c r="D36" s="247"/>
      <c r="E36" s="270"/>
    </row>
    <row r="37" spans="1:5" s="267" customFormat="1" ht="12.75">
      <c r="A37" s="87">
        <v>30</v>
      </c>
      <c r="B37" s="88" t="s">
        <v>140</v>
      </c>
      <c r="C37" s="270">
        <f>SUM('1.sz.mell.'!D36)</f>
        <v>0</v>
      </c>
      <c r="D37" s="270">
        <f>SUM('1.sz.mell.'!E36)</f>
        <v>199</v>
      </c>
      <c r="E37" s="270">
        <f>SUM('1.sz.mell.'!F36)</f>
        <v>0</v>
      </c>
    </row>
    <row r="38" spans="1:5" s="267" customFormat="1" ht="12.75">
      <c r="A38" s="91">
        <v>31</v>
      </c>
      <c r="B38" s="88" t="s">
        <v>141</v>
      </c>
      <c r="C38" s="100">
        <f>SUM('1.sz.mell.'!D43)</f>
        <v>0</v>
      </c>
      <c r="D38" s="100">
        <f>SUM('1.sz.mell.'!E43)</f>
        <v>0</v>
      </c>
      <c r="E38" s="100">
        <f>SUM('1.sz.mell.'!F43)</f>
        <v>0</v>
      </c>
    </row>
    <row r="39" spans="1:5" s="267" customFormat="1" ht="12.75">
      <c r="A39" s="87">
        <v>32</v>
      </c>
      <c r="B39" s="88" t="s">
        <v>142</v>
      </c>
      <c r="C39" s="270">
        <f>SUM('1.sz.mell.'!D13)</f>
        <v>13794</v>
      </c>
      <c r="D39" s="270">
        <f>SUM('1.sz.mell.'!E13)</f>
        <v>18145</v>
      </c>
      <c r="E39" s="270">
        <f>SUM('1.sz.mell.'!F13)</f>
        <v>18145</v>
      </c>
    </row>
    <row r="40" spans="1:5" s="267" customFormat="1" ht="12.75">
      <c r="A40" s="91">
        <v>33</v>
      </c>
      <c r="B40" s="102" t="s">
        <v>143</v>
      </c>
      <c r="C40" s="99"/>
      <c r="D40" s="99"/>
      <c r="E40" s="100"/>
    </row>
    <row r="41" spans="1:5" s="267" customFormat="1" ht="12.75">
      <c r="A41" s="87">
        <v>34</v>
      </c>
      <c r="B41" s="88" t="s">
        <v>145</v>
      </c>
      <c r="C41" s="270">
        <f>SUM('1.sz.mell.'!D46)</f>
        <v>0</v>
      </c>
      <c r="D41" s="270">
        <f>SUM('1.sz.mell.'!E46)</f>
        <v>0</v>
      </c>
      <c r="E41" s="270">
        <f>SUM('1.sz.mell.'!F46)</f>
        <v>0</v>
      </c>
    </row>
    <row r="42" spans="1:5" s="267" customFormat="1" ht="13.5" thickBot="1">
      <c r="A42" s="91">
        <v>35</v>
      </c>
      <c r="B42" s="85" t="s">
        <v>146</v>
      </c>
      <c r="C42" s="99"/>
      <c r="D42" s="99"/>
      <c r="E42" s="100"/>
    </row>
    <row r="43" spans="1:5" s="267" customFormat="1" ht="21.75" thickBot="1">
      <c r="A43" s="95">
        <v>36</v>
      </c>
      <c r="B43" s="96" t="s">
        <v>147</v>
      </c>
      <c r="C43" s="271">
        <f>C31+C32+C33+C34+C35+C37+C38+C39+C41+C42</f>
        <v>72869</v>
      </c>
      <c r="D43" s="271">
        <f>D31+D32+D33+D34+D35+D37+D38+D39+D41+D42</f>
        <v>77220</v>
      </c>
      <c r="E43" s="272">
        <f>E31+E32+E33+E34+E35+E37+E38+E39+E41+E42</f>
        <v>97123</v>
      </c>
    </row>
    <row r="44" spans="1:5" s="267" customFormat="1" ht="12.75">
      <c r="A44" s="84">
        <v>37</v>
      </c>
      <c r="B44" s="85" t="s">
        <v>148</v>
      </c>
      <c r="C44" s="98">
        <f>SUM('1.sz.mell.'!D53)</f>
        <v>0</v>
      </c>
      <c r="D44" s="98">
        <f>SUM('1.sz.mell.'!E53)</f>
        <v>0</v>
      </c>
      <c r="E44" s="98">
        <f>SUM('1.sz.mell.'!F53)</f>
        <v>0</v>
      </c>
    </row>
    <row r="45" spans="1:5" s="267" customFormat="1" ht="12.75">
      <c r="A45" s="87">
        <v>38</v>
      </c>
      <c r="B45" s="85" t="s">
        <v>149</v>
      </c>
      <c r="C45" s="270">
        <f>SUM('1.sz.mell.'!D51)</f>
        <v>0</v>
      </c>
      <c r="D45" s="270">
        <f>SUM('1.sz.mell.'!E51)</f>
        <v>0</v>
      </c>
      <c r="E45" s="270">
        <f>SUM('1.sz.mell.'!F51)</f>
        <v>0</v>
      </c>
    </row>
    <row r="46" spans="1:5" s="267" customFormat="1" ht="12.75">
      <c r="A46" s="87">
        <v>39</v>
      </c>
      <c r="B46" s="428" t="s">
        <v>83</v>
      </c>
      <c r="C46" s="97"/>
      <c r="D46" s="97"/>
      <c r="E46" s="98"/>
    </row>
    <row r="47" spans="1:5" s="267" customFormat="1" ht="12.75">
      <c r="A47" s="84">
        <v>40</v>
      </c>
      <c r="B47" s="92" t="s">
        <v>150</v>
      </c>
      <c r="C47" s="97"/>
      <c r="D47" s="97"/>
      <c r="E47" s="98"/>
    </row>
    <row r="48" spans="1:5" s="267" customFormat="1" ht="13.5" thickBot="1">
      <c r="A48" s="91">
        <v>41</v>
      </c>
      <c r="B48" s="92" t="s">
        <v>151</v>
      </c>
      <c r="C48" s="99"/>
      <c r="D48" s="99"/>
      <c r="E48" s="100"/>
    </row>
    <row r="49" spans="1:5" s="267" customFormat="1" ht="13.5" thickBot="1">
      <c r="A49" s="95">
        <v>42</v>
      </c>
      <c r="B49" s="96" t="s">
        <v>97</v>
      </c>
      <c r="C49" s="271">
        <f>SUM(C44:C45,C47:C48)</f>
        <v>0</v>
      </c>
      <c r="D49" s="271">
        <f>SUM(D44:D45,D47:D48)</f>
        <v>0</v>
      </c>
      <c r="E49" s="272">
        <f>SUM(E44:E45,E47:E48)</f>
        <v>0</v>
      </c>
    </row>
    <row r="50" spans="1:5" s="65" customFormat="1" ht="14.25" thickBot="1">
      <c r="A50" s="560">
        <v>43</v>
      </c>
      <c r="B50" s="561" t="s">
        <v>98</v>
      </c>
      <c r="C50" s="562">
        <f>C43+C49</f>
        <v>72869</v>
      </c>
      <c r="D50" s="562">
        <f>D43+D49</f>
        <v>77220</v>
      </c>
      <c r="E50" s="563">
        <f>E43+E49</f>
        <v>97123</v>
      </c>
    </row>
    <row r="51" spans="1:5" s="267" customFormat="1" ht="12.75">
      <c r="A51" s="84">
        <v>44</v>
      </c>
      <c r="B51" s="85" t="s">
        <v>358</v>
      </c>
      <c r="C51" s="514">
        <f>SUM('1.sz.mell.'!D48)</f>
        <v>0</v>
      </c>
      <c r="D51" s="514">
        <f>SUM('1.sz.mell.'!E48)</f>
        <v>0</v>
      </c>
      <c r="E51" s="514">
        <f>SUM('1.sz.mell.'!F48)</f>
        <v>0</v>
      </c>
    </row>
    <row r="52" spans="1:5" s="267" customFormat="1" ht="12.75">
      <c r="A52" s="91">
        <v>45</v>
      </c>
      <c r="B52" s="88" t="s">
        <v>152</v>
      </c>
      <c r="C52" s="335"/>
      <c r="D52" s="335"/>
      <c r="E52" s="100"/>
    </row>
    <row r="53" spans="1:5" s="267" customFormat="1" ht="13.5" thickBot="1">
      <c r="A53" s="91">
        <v>46</v>
      </c>
      <c r="B53" s="92" t="s">
        <v>128</v>
      </c>
      <c r="C53" s="337"/>
      <c r="D53" s="337"/>
      <c r="E53" s="100">
        <f>SUM('1.sz.mell.'!F56)</f>
        <v>-3205</v>
      </c>
    </row>
    <row r="54" spans="1:5" s="267" customFormat="1" ht="13.5" thickBot="1">
      <c r="A54" s="103">
        <v>47</v>
      </c>
      <c r="B54" s="104" t="s">
        <v>99</v>
      </c>
      <c r="C54" s="271">
        <f>C50+C51+C52+C53</f>
        <v>72869</v>
      </c>
      <c r="D54" s="271">
        <f>D50+D51+D52+D53</f>
        <v>77220</v>
      </c>
      <c r="E54" s="273">
        <f>E50+E51+E52+E53</f>
        <v>93918</v>
      </c>
    </row>
    <row r="55" spans="1:5" s="267" customFormat="1" ht="21.75" thickBot="1">
      <c r="A55" s="338">
        <v>48</v>
      </c>
      <c r="B55" s="96" t="s">
        <v>100</v>
      </c>
      <c r="C55" s="271">
        <f>C43-C20</f>
        <v>55337</v>
      </c>
      <c r="D55" s="271">
        <f>D43-D20</f>
        <v>55688</v>
      </c>
      <c r="E55" s="564">
        <f>E43-E20</f>
        <v>63731</v>
      </c>
    </row>
    <row r="56" spans="1:5" s="267" customFormat="1" ht="32.25" thickBot="1">
      <c r="A56" s="338">
        <v>49</v>
      </c>
      <c r="B56" s="96" t="s">
        <v>101</v>
      </c>
      <c r="C56" s="271">
        <f>+C55+C51-C28</f>
        <v>55337</v>
      </c>
      <c r="D56" s="271">
        <f>+D55+D51-D28</f>
        <v>55688</v>
      </c>
      <c r="E56" s="272">
        <f>+E55+E51-E28</f>
        <v>63731</v>
      </c>
    </row>
    <row r="57" spans="1:5" s="267" customFormat="1" ht="13.5" thickBot="1">
      <c r="A57" s="338">
        <v>50</v>
      </c>
      <c r="B57" s="96" t="s">
        <v>102</v>
      </c>
      <c r="C57" s="271">
        <f>+C49-C26</f>
        <v>0</v>
      </c>
      <c r="D57" s="271">
        <f>+D49-D26</f>
        <v>0</v>
      </c>
      <c r="E57" s="272">
        <f>+E49-E26</f>
        <v>0</v>
      </c>
    </row>
    <row r="58" spans="1:5" s="267" customFormat="1" ht="13.5" thickBot="1">
      <c r="A58" s="339">
        <v>52</v>
      </c>
      <c r="B58" s="105" t="s">
        <v>103</v>
      </c>
      <c r="C58" s="336"/>
      <c r="D58" s="336"/>
      <c r="E58" s="274">
        <f>+E52+E53-E29</f>
        <v>-3205</v>
      </c>
    </row>
    <row r="59" ht="15.75">
      <c r="B59" s="275"/>
    </row>
    <row r="61" ht="12.75">
      <c r="B61" s="67" t="s">
        <v>519</v>
      </c>
    </row>
  </sheetData>
  <sheetProtection sheet="1"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8.2. melléklet a .../2013. (...)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C12" sqref="C12"/>
    </sheetView>
  </sheetViews>
  <sheetFormatPr defaultColWidth="9.00390625" defaultRowHeight="12.75"/>
  <cols>
    <col min="1" max="1" width="6.50390625" style="231" customWidth="1"/>
    <col min="2" max="2" width="49.50390625" style="67" customWidth="1"/>
    <col min="3" max="3" width="16.00390625" style="231" customWidth="1"/>
    <col min="4" max="4" width="14.875" style="231" customWidth="1"/>
    <col min="5" max="6" width="16.00390625" style="231" customWidth="1"/>
    <col min="7" max="7" width="14.00390625" style="231" customWidth="1"/>
    <col min="8" max="8" width="16.00390625" style="231" customWidth="1"/>
    <col min="9" max="16384" width="9.375" style="231" customWidth="1"/>
  </cols>
  <sheetData>
    <row r="1" spans="1:8" s="106" customFormat="1" ht="25.5" customHeight="1">
      <c r="A1" s="606" t="s">
        <v>179</v>
      </c>
      <c r="B1" s="606"/>
      <c r="C1" s="606"/>
      <c r="D1" s="606"/>
      <c r="E1" s="606"/>
      <c r="F1" s="606"/>
      <c r="G1" s="606"/>
      <c r="H1" s="606"/>
    </row>
    <row r="2" spans="1:8" s="276" customFormat="1" ht="18" customHeight="1">
      <c r="A2" s="601" t="s">
        <v>180</v>
      </c>
      <c r="B2" s="601"/>
      <c r="C2" s="601"/>
      <c r="D2" s="601"/>
      <c r="E2" s="601"/>
      <c r="F2" s="601"/>
      <c r="G2" s="601"/>
      <c r="H2" s="601"/>
    </row>
    <row r="3" spans="1:8" s="106" customFormat="1" ht="16.5" customHeight="1">
      <c r="A3" s="607" t="s">
        <v>78</v>
      </c>
      <c r="B3" s="607"/>
      <c r="C3" s="607"/>
      <c r="D3" s="607"/>
      <c r="E3" s="607"/>
      <c r="F3" s="607"/>
      <c r="G3" s="607"/>
      <c r="H3" s="607"/>
    </row>
    <row r="4" spans="1:8" s="67" customFormat="1" ht="13.5" customHeight="1" thickBot="1">
      <c r="A4" s="617" t="s">
        <v>352</v>
      </c>
      <c r="B4" s="617"/>
      <c r="C4" s="617"/>
      <c r="D4" s="617"/>
      <c r="E4" s="617"/>
      <c r="F4" s="617"/>
      <c r="G4" s="617"/>
      <c r="H4" s="617"/>
    </row>
    <row r="5" spans="1:8" ht="54" customHeight="1" thickBot="1">
      <c r="A5" s="415" t="s">
        <v>316</v>
      </c>
      <c r="B5" s="435" t="s">
        <v>365</v>
      </c>
      <c r="C5" s="416" t="s">
        <v>158</v>
      </c>
      <c r="D5" s="416" t="s">
        <v>159</v>
      </c>
      <c r="E5" s="417" t="s">
        <v>160</v>
      </c>
      <c r="F5" s="416" t="s">
        <v>161</v>
      </c>
      <c r="G5" s="416" t="s">
        <v>159</v>
      </c>
      <c r="H5" s="417" t="s">
        <v>162</v>
      </c>
    </row>
    <row r="6" spans="1:8" s="267" customFormat="1" ht="18" customHeight="1">
      <c r="A6" s="277">
        <v>1</v>
      </c>
      <c r="B6" s="278" t="s">
        <v>181</v>
      </c>
      <c r="C6" s="279">
        <v>4922</v>
      </c>
      <c r="D6" s="280"/>
      <c r="E6" s="281">
        <f>D6+C6</f>
        <v>4922</v>
      </c>
      <c r="F6" s="282">
        <v>2266</v>
      </c>
      <c r="G6" s="280"/>
      <c r="H6" s="283">
        <f>G6+F6</f>
        <v>2266</v>
      </c>
    </row>
    <row r="7" spans="1:8" s="267" customFormat="1" ht="25.5" customHeight="1">
      <c r="A7" s="87">
        <v>2</v>
      </c>
      <c r="B7" s="284" t="s">
        <v>235</v>
      </c>
      <c r="C7" s="89"/>
      <c r="D7" s="285"/>
      <c r="E7" s="286">
        <f>D7+C7</f>
        <v>0</v>
      </c>
      <c r="F7" s="287"/>
      <c r="G7" s="285"/>
      <c r="H7" s="288">
        <f>G7+F7</f>
        <v>0</v>
      </c>
    </row>
    <row r="8" spans="1:8" s="267" customFormat="1" ht="22.5">
      <c r="A8" s="87">
        <v>3</v>
      </c>
      <c r="B8" s="284" t="s">
        <v>236</v>
      </c>
      <c r="C8" s="89">
        <v>2013</v>
      </c>
      <c r="D8" s="285"/>
      <c r="E8" s="286">
        <f>D8+C8</f>
        <v>2013</v>
      </c>
      <c r="F8" s="287">
        <v>-1247</v>
      </c>
      <c r="G8" s="285"/>
      <c r="H8" s="288">
        <f>G8+F8</f>
        <v>-1247</v>
      </c>
    </row>
    <row r="9" spans="1:8" s="267" customFormat="1" ht="18" customHeight="1">
      <c r="A9" s="87">
        <v>4</v>
      </c>
      <c r="B9" s="284" t="s">
        <v>182</v>
      </c>
      <c r="C9" s="89"/>
      <c r="D9" s="285"/>
      <c r="E9" s="286">
        <f>D9+C9</f>
        <v>0</v>
      </c>
      <c r="F9" s="287"/>
      <c r="G9" s="285"/>
      <c r="H9" s="288">
        <f>G9+F9</f>
        <v>0</v>
      </c>
    </row>
    <row r="10" spans="1:8" s="267" customFormat="1" ht="23.25" thickBot="1">
      <c r="A10" s="406">
        <v>5</v>
      </c>
      <c r="B10" s="413" t="s">
        <v>237</v>
      </c>
      <c r="C10" s="408"/>
      <c r="D10" s="409"/>
      <c r="E10" s="410"/>
      <c r="F10" s="411"/>
      <c r="G10" s="409"/>
      <c r="H10" s="412"/>
    </row>
    <row r="11" spans="1:9" s="65" customFormat="1" ht="18" customHeight="1" thickBot="1">
      <c r="A11" s="95">
        <v>6</v>
      </c>
      <c r="B11" s="107" t="s">
        <v>238</v>
      </c>
      <c r="C11" s="294">
        <f aca="true" t="shared" si="0" ref="C11:H11">+C6+C7+C8-C9-C10</f>
        <v>6935</v>
      </c>
      <c r="D11" s="294">
        <f t="shared" si="0"/>
        <v>0</v>
      </c>
      <c r="E11" s="294">
        <f t="shared" si="0"/>
        <v>6935</v>
      </c>
      <c r="F11" s="294">
        <f t="shared" si="0"/>
        <v>1019</v>
      </c>
      <c r="G11" s="294">
        <f t="shared" si="0"/>
        <v>0</v>
      </c>
      <c r="H11" s="429">
        <f t="shared" si="0"/>
        <v>1019</v>
      </c>
      <c r="I11" s="433"/>
    </row>
    <row r="12" spans="1:9" s="267" customFormat="1" ht="18" customHeight="1">
      <c r="A12" s="84">
        <v>7</v>
      </c>
      <c r="B12" s="295" t="s">
        <v>183</v>
      </c>
      <c r="C12" s="86">
        <v>1690</v>
      </c>
      <c r="D12" s="296"/>
      <c r="E12" s="297">
        <f>D12+C12</f>
        <v>1690</v>
      </c>
      <c r="F12" s="298">
        <v>1562</v>
      </c>
      <c r="G12" s="296"/>
      <c r="H12" s="299">
        <f>G12+F12</f>
        <v>1562</v>
      </c>
      <c r="I12" s="434"/>
    </row>
    <row r="13" spans="1:9" s="267" customFormat="1" ht="18" customHeight="1" thickBot="1">
      <c r="A13" s="91">
        <v>8</v>
      </c>
      <c r="B13" s="289" t="s">
        <v>184</v>
      </c>
      <c r="C13" s="93"/>
      <c r="D13" s="290"/>
      <c r="E13" s="291">
        <f>D13+C13</f>
        <v>0</v>
      </c>
      <c r="F13" s="292"/>
      <c r="G13" s="290"/>
      <c r="H13" s="293">
        <f>G13+F13</f>
        <v>0</v>
      </c>
      <c r="I13" s="434"/>
    </row>
    <row r="14" spans="1:9" s="267" customFormat="1" ht="27" customHeight="1" thickBot="1">
      <c r="A14" s="338">
        <v>9</v>
      </c>
      <c r="B14" s="414" t="s">
        <v>239</v>
      </c>
      <c r="C14" s="427">
        <f aca="true" t="shared" si="1" ref="C14:H14">+C11+C12+C13</f>
        <v>8625</v>
      </c>
      <c r="D14" s="427">
        <f t="shared" si="1"/>
        <v>0</v>
      </c>
      <c r="E14" s="427">
        <f t="shared" si="1"/>
        <v>8625</v>
      </c>
      <c r="F14" s="427">
        <f t="shared" si="1"/>
        <v>2581</v>
      </c>
      <c r="G14" s="427">
        <f t="shared" si="1"/>
        <v>0</v>
      </c>
      <c r="H14" s="430">
        <f t="shared" si="1"/>
        <v>2581</v>
      </c>
      <c r="I14" s="434"/>
    </row>
    <row r="15" spans="1:9" s="267" customFormat="1" ht="28.5" customHeight="1">
      <c r="A15" s="277">
        <v>10</v>
      </c>
      <c r="B15" s="432" t="s">
        <v>240</v>
      </c>
      <c r="C15" s="279"/>
      <c r="D15" s="280"/>
      <c r="E15" s="281">
        <f>D15+C15</f>
        <v>0</v>
      </c>
      <c r="F15" s="282"/>
      <c r="G15" s="280"/>
      <c r="H15" s="283">
        <f>G15+F15</f>
        <v>0</v>
      </c>
      <c r="I15" s="434"/>
    </row>
    <row r="16" spans="1:9" s="267" customFormat="1" ht="28.5" customHeight="1" thickBot="1">
      <c r="A16" s="406">
        <v>11</v>
      </c>
      <c r="B16" s="407" t="s">
        <v>185</v>
      </c>
      <c r="C16" s="408"/>
      <c r="D16" s="409"/>
      <c r="E16" s="410"/>
      <c r="F16" s="411"/>
      <c r="G16" s="409"/>
      <c r="H16" s="412"/>
      <c r="I16" s="434"/>
    </row>
    <row r="17" spans="1:9" s="65" customFormat="1" ht="18" customHeight="1" thickBot="1">
      <c r="A17" s="95">
        <v>12</v>
      </c>
      <c r="B17" s="107" t="s">
        <v>241</v>
      </c>
      <c r="C17" s="234">
        <f aca="true" t="shared" si="2" ref="C17:H17">+C14+C15+C16</f>
        <v>8625</v>
      </c>
      <c r="D17" s="234">
        <f t="shared" si="2"/>
        <v>0</v>
      </c>
      <c r="E17" s="234">
        <f t="shared" si="2"/>
        <v>8625</v>
      </c>
      <c r="F17" s="234">
        <f t="shared" si="2"/>
        <v>2581</v>
      </c>
      <c r="G17" s="234">
        <f t="shared" si="2"/>
        <v>0</v>
      </c>
      <c r="H17" s="431">
        <f t="shared" si="2"/>
        <v>2581</v>
      </c>
      <c r="I17" s="433"/>
    </row>
    <row r="18" spans="1:9" s="267" customFormat="1" ht="33.75">
      <c r="A18" s="84">
        <v>13</v>
      </c>
      <c r="B18" s="300" t="s">
        <v>104</v>
      </c>
      <c r="C18" s="86"/>
      <c r="D18" s="296"/>
      <c r="E18" s="297">
        <f>D18+C18</f>
        <v>0</v>
      </c>
      <c r="F18" s="298"/>
      <c r="G18" s="296"/>
      <c r="H18" s="299">
        <f>G18+F18</f>
        <v>0</v>
      </c>
      <c r="I18" s="434"/>
    </row>
    <row r="19" spans="1:8" s="267" customFormat="1" ht="18" customHeight="1">
      <c r="A19" s="87">
        <v>14</v>
      </c>
      <c r="B19" s="284" t="s">
        <v>186</v>
      </c>
      <c r="C19" s="89">
        <v>13896</v>
      </c>
      <c r="D19" s="285"/>
      <c r="E19" s="286">
        <f>D19+C19</f>
        <v>13896</v>
      </c>
      <c r="F19" s="287">
        <v>1990</v>
      </c>
      <c r="G19" s="285"/>
      <c r="H19" s="288">
        <f>G19+F19</f>
        <v>1990</v>
      </c>
    </row>
    <row r="20" spans="1:8" s="267" customFormat="1" ht="18" customHeight="1" thickBot="1">
      <c r="A20" s="301">
        <v>15</v>
      </c>
      <c r="B20" s="302" t="s">
        <v>187</v>
      </c>
      <c r="C20" s="303">
        <f aca="true" t="shared" si="3" ref="C20:H20">SUM(C17-C19)</f>
        <v>-5271</v>
      </c>
      <c r="D20" s="303">
        <f t="shared" si="3"/>
        <v>0</v>
      </c>
      <c r="E20" s="303">
        <f t="shared" si="3"/>
        <v>-5271</v>
      </c>
      <c r="F20" s="303">
        <f t="shared" si="3"/>
        <v>591</v>
      </c>
      <c r="G20" s="303">
        <f t="shared" si="3"/>
        <v>0</v>
      </c>
      <c r="H20" s="303">
        <f t="shared" si="3"/>
        <v>591</v>
      </c>
    </row>
    <row r="25" ht="12.75">
      <c r="B25" s="231"/>
    </row>
    <row r="26" ht="12.75" customHeight="1">
      <c r="B26" s="231"/>
    </row>
    <row r="27" ht="12.75">
      <c r="B27" s="231"/>
    </row>
    <row r="28" ht="12.75">
      <c r="B28" s="231"/>
    </row>
    <row r="29" ht="12.75">
      <c r="B29" s="231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17.3. melléklet a ……/2012. (V.03)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35.50390625" style="0" customWidth="1"/>
    <col min="2" max="2" width="17.125" style="0" customWidth="1"/>
    <col min="3" max="3" width="17.50390625" style="0" customWidth="1"/>
    <col min="4" max="4" width="17.125" style="0" customWidth="1"/>
    <col min="5" max="5" width="15.50390625" style="0" customWidth="1"/>
    <col min="6" max="6" width="16.375" style="0" customWidth="1"/>
    <col min="7" max="7" width="19.625" style="0" customWidth="1"/>
  </cols>
  <sheetData>
    <row r="1" spans="1:7" ht="51.75" customHeight="1" thickBot="1">
      <c r="A1" s="435" t="s">
        <v>365</v>
      </c>
      <c r="B1" s="416" t="s">
        <v>158</v>
      </c>
      <c r="C1" s="416" t="s">
        <v>159</v>
      </c>
      <c r="D1" s="417" t="s">
        <v>160</v>
      </c>
      <c r="E1" s="416" t="s">
        <v>161</v>
      </c>
      <c r="F1" s="416" t="s">
        <v>159</v>
      </c>
      <c r="G1" s="417" t="s">
        <v>162</v>
      </c>
    </row>
    <row r="2" spans="1:7" ht="24.75" customHeight="1">
      <c r="A2" s="278" t="s">
        <v>181</v>
      </c>
      <c r="B2" s="279">
        <v>2266</v>
      </c>
      <c r="C2" s="280"/>
      <c r="D2" s="281">
        <f>C2+B2</f>
        <v>2266</v>
      </c>
      <c r="E2" s="282">
        <v>9756</v>
      </c>
      <c r="F2" s="280"/>
      <c r="G2" s="283">
        <f>F2+E2</f>
        <v>9756</v>
      </c>
    </row>
    <row r="3" spans="1:7" ht="24.75" customHeight="1">
      <c r="A3" s="284" t="s">
        <v>235</v>
      </c>
      <c r="B3" s="89"/>
      <c r="C3" s="285"/>
      <c r="D3" s="286">
        <f>C3+B3</f>
        <v>0</v>
      </c>
      <c r="E3" s="287"/>
      <c r="F3" s="285"/>
      <c r="G3" s="288">
        <f>F3+E3</f>
        <v>0</v>
      </c>
    </row>
    <row r="4" spans="1:7" ht="35.25" customHeight="1">
      <c r="A4" s="284" t="s">
        <v>236</v>
      </c>
      <c r="B4" s="89">
        <v>-1246</v>
      </c>
      <c r="C4" s="285"/>
      <c r="D4" s="286">
        <f>C4+B4</f>
        <v>-1246</v>
      </c>
      <c r="E4" s="287">
        <v>-3205</v>
      </c>
      <c r="F4" s="285"/>
      <c r="G4" s="288">
        <f>F4+E4</f>
        <v>-3205</v>
      </c>
    </row>
    <row r="5" spans="1:7" ht="24.75" customHeight="1">
      <c r="A5" s="284" t="s">
        <v>182</v>
      </c>
      <c r="B5" s="89"/>
      <c r="C5" s="285"/>
      <c r="D5" s="286">
        <f>C5+B5</f>
        <v>0</v>
      </c>
      <c r="E5" s="287"/>
      <c r="F5" s="285"/>
      <c r="G5" s="288">
        <f>F5+E5</f>
        <v>0</v>
      </c>
    </row>
    <row r="6" spans="1:7" ht="24.75" customHeight="1" thickBot="1">
      <c r="A6" s="413" t="s">
        <v>237</v>
      </c>
      <c r="B6" s="408"/>
      <c r="C6" s="409"/>
      <c r="D6" s="410"/>
      <c r="E6" s="411"/>
      <c r="F6" s="409"/>
      <c r="G6" s="412"/>
    </row>
    <row r="7" spans="1:7" ht="24.75" customHeight="1" thickBot="1">
      <c r="A7" s="107" t="s">
        <v>238</v>
      </c>
      <c r="B7" s="294">
        <f aca="true" t="shared" si="0" ref="B7:G7">+B2+B3+B4-B5-B6</f>
        <v>1020</v>
      </c>
      <c r="C7" s="294">
        <f t="shared" si="0"/>
        <v>0</v>
      </c>
      <c r="D7" s="294">
        <f t="shared" si="0"/>
        <v>1020</v>
      </c>
      <c r="E7" s="294">
        <f t="shared" si="0"/>
        <v>6551</v>
      </c>
      <c r="F7" s="294">
        <f t="shared" si="0"/>
        <v>0</v>
      </c>
      <c r="G7" s="429">
        <f t="shared" si="0"/>
        <v>6551</v>
      </c>
    </row>
    <row r="8" spans="1:7" ht="24.75" customHeight="1">
      <c r="A8" s="295" t="s">
        <v>183</v>
      </c>
      <c r="B8" s="86">
        <v>0</v>
      </c>
      <c r="C8" s="296"/>
      <c r="D8" s="297">
        <f>C8+B8</f>
        <v>0</v>
      </c>
      <c r="E8" s="298"/>
      <c r="F8" s="296"/>
      <c r="G8" s="299">
        <f>F8+E8</f>
        <v>0</v>
      </c>
    </row>
    <row r="9" spans="1:7" ht="24.75" customHeight="1" thickBot="1">
      <c r="A9" s="289" t="s">
        <v>184</v>
      </c>
      <c r="B9" s="93"/>
      <c r="C9" s="290"/>
      <c r="D9" s="291">
        <f>C9+B9</f>
        <v>0</v>
      </c>
      <c r="E9" s="292"/>
      <c r="F9" s="290"/>
      <c r="G9" s="293">
        <f>F9+E9</f>
        <v>0</v>
      </c>
    </row>
    <row r="10" spans="1:7" ht="24.75" customHeight="1" thickBot="1">
      <c r="A10" s="414" t="s">
        <v>239</v>
      </c>
      <c r="B10" s="427">
        <f aca="true" t="shared" si="1" ref="B10:G10">+B7+B8+B9</f>
        <v>1020</v>
      </c>
      <c r="C10" s="427">
        <f t="shared" si="1"/>
        <v>0</v>
      </c>
      <c r="D10" s="427">
        <f t="shared" si="1"/>
        <v>1020</v>
      </c>
      <c r="E10" s="427">
        <f t="shared" si="1"/>
        <v>6551</v>
      </c>
      <c r="F10" s="427">
        <f t="shared" si="1"/>
        <v>0</v>
      </c>
      <c r="G10" s="430">
        <f t="shared" si="1"/>
        <v>6551</v>
      </c>
    </row>
    <row r="11" spans="1:7" ht="41.25" customHeight="1">
      <c r="A11" s="432" t="s">
        <v>240</v>
      </c>
      <c r="B11" s="279">
        <v>16</v>
      </c>
      <c r="C11" s="280"/>
      <c r="D11" s="281">
        <f>C11+B11</f>
        <v>16</v>
      </c>
      <c r="E11" s="282">
        <v>0</v>
      </c>
      <c r="F11" s="280"/>
      <c r="G11" s="283">
        <f>F11+E11</f>
        <v>0</v>
      </c>
    </row>
    <row r="12" spans="1:7" ht="24.75" customHeight="1" thickBot="1">
      <c r="A12" s="407" t="s">
        <v>185</v>
      </c>
      <c r="B12" s="408"/>
      <c r="C12" s="409"/>
      <c r="D12" s="410"/>
      <c r="E12" s="411"/>
      <c r="F12" s="409"/>
      <c r="G12" s="412"/>
    </row>
    <row r="13" spans="1:7" ht="24.75" customHeight="1" thickBot="1">
      <c r="A13" s="107" t="s">
        <v>241</v>
      </c>
      <c r="B13" s="234">
        <f aca="true" t="shared" si="2" ref="B13:G13">+B10+B11+B12</f>
        <v>1036</v>
      </c>
      <c r="C13" s="234">
        <f t="shared" si="2"/>
        <v>0</v>
      </c>
      <c r="D13" s="234">
        <f t="shared" si="2"/>
        <v>1036</v>
      </c>
      <c r="E13" s="234">
        <f t="shared" si="2"/>
        <v>6551</v>
      </c>
      <c r="F13" s="234">
        <f t="shared" si="2"/>
        <v>0</v>
      </c>
      <c r="G13" s="431">
        <f t="shared" si="2"/>
        <v>6551</v>
      </c>
    </row>
    <row r="14" spans="1:7" ht="39" customHeight="1">
      <c r="A14" s="300" t="s">
        <v>104</v>
      </c>
      <c r="B14" s="86"/>
      <c r="C14" s="296"/>
      <c r="D14" s="297">
        <f>C14+B14</f>
        <v>0</v>
      </c>
      <c r="E14" s="298"/>
      <c r="F14" s="296"/>
      <c r="G14" s="299">
        <f>F14+E14</f>
        <v>0</v>
      </c>
    </row>
    <row r="15" spans="1:7" ht="24.75" customHeight="1">
      <c r="A15" s="284" t="s">
        <v>186</v>
      </c>
      <c r="B15" s="89">
        <v>1036</v>
      </c>
      <c r="C15" s="285"/>
      <c r="D15" s="286">
        <f>C15+B15</f>
        <v>1036</v>
      </c>
      <c r="E15" s="287"/>
      <c r="F15" s="285"/>
      <c r="G15" s="288">
        <f>F15+E15</f>
        <v>0</v>
      </c>
    </row>
    <row r="16" spans="1:7" ht="24.75" customHeight="1" thickBot="1">
      <c r="A16" s="302" t="s">
        <v>187</v>
      </c>
      <c r="B16" s="303">
        <f aca="true" t="shared" si="3" ref="B16:G16">SUM(B13-B15)</f>
        <v>0</v>
      </c>
      <c r="C16" s="303">
        <f t="shared" si="3"/>
        <v>0</v>
      </c>
      <c r="D16" s="303">
        <f t="shared" si="3"/>
        <v>0</v>
      </c>
      <c r="E16" s="303">
        <f t="shared" si="3"/>
        <v>6551</v>
      </c>
      <c r="F16" s="303">
        <f t="shared" si="3"/>
        <v>0</v>
      </c>
      <c r="G16" s="303">
        <f t="shared" si="3"/>
        <v>6551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&amp;C9.1. sz. melléklet
Pilisszentlászló Község Önkormányzat pénzmaradvány kimutatás 2012    (adatok ezer forintban)                                 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view="pageLayout" workbookViewId="0" topLeftCell="A1">
      <selection activeCell="D27" sqref="D27"/>
    </sheetView>
  </sheetViews>
  <sheetFormatPr defaultColWidth="9.00390625" defaultRowHeight="12.75"/>
  <cols>
    <col min="1" max="1" width="35.50390625" style="0" customWidth="1"/>
    <col min="2" max="2" width="17.125" style="0" customWidth="1"/>
    <col min="3" max="3" width="17.50390625" style="0" customWidth="1"/>
    <col min="4" max="4" width="17.125" style="0" customWidth="1"/>
    <col min="5" max="5" width="15.50390625" style="0" customWidth="1"/>
    <col min="6" max="6" width="16.375" style="0" customWidth="1"/>
    <col min="7" max="7" width="19.625" style="0" customWidth="1"/>
  </cols>
  <sheetData>
    <row r="1" spans="1:7" ht="51.75" customHeight="1" thickBot="1">
      <c r="A1" s="435" t="s">
        <v>365</v>
      </c>
      <c r="B1" s="416" t="s">
        <v>158</v>
      </c>
      <c r="C1" s="416" t="s">
        <v>159</v>
      </c>
      <c r="D1" s="417" t="s">
        <v>160</v>
      </c>
      <c r="E1" s="416" t="s">
        <v>161</v>
      </c>
      <c r="F1" s="416" t="s">
        <v>159</v>
      </c>
      <c r="G1" s="417" t="s">
        <v>162</v>
      </c>
    </row>
    <row r="2" spans="1:7" ht="24.75" customHeight="1">
      <c r="A2" s="278" t="s">
        <v>181</v>
      </c>
      <c r="B2" s="279"/>
      <c r="C2" s="280"/>
      <c r="D2" s="281">
        <f>C2+B2</f>
        <v>0</v>
      </c>
      <c r="E2" s="282">
        <v>75</v>
      </c>
      <c r="F2" s="280"/>
      <c r="G2" s="283">
        <f>F2+E2</f>
        <v>75</v>
      </c>
    </row>
    <row r="3" spans="1:7" ht="24.75" customHeight="1">
      <c r="A3" s="284" t="s">
        <v>235</v>
      </c>
      <c r="B3" s="89"/>
      <c r="C3" s="285"/>
      <c r="D3" s="286">
        <f>C3+B3</f>
        <v>0</v>
      </c>
      <c r="E3" s="287"/>
      <c r="F3" s="285"/>
      <c r="G3" s="288">
        <f>F3+E3</f>
        <v>0</v>
      </c>
    </row>
    <row r="4" spans="1:7" ht="24.75" customHeight="1">
      <c r="A4" s="284" t="s">
        <v>236</v>
      </c>
      <c r="B4" s="89"/>
      <c r="C4" s="285"/>
      <c r="D4" s="286">
        <f>C4+B4</f>
        <v>0</v>
      </c>
      <c r="E4" s="287">
        <v>-138</v>
      </c>
      <c r="F4" s="285"/>
      <c r="G4" s="288">
        <f>F4+E4</f>
        <v>-138</v>
      </c>
    </row>
    <row r="5" spans="1:7" ht="24.75" customHeight="1">
      <c r="A5" s="284" t="s">
        <v>182</v>
      </c>
      <c r="B5" s="89"/>
      <c r="C5" s="285"/>
      <c r="D5" s="286">
        <f>C5+B5</f>
        <v>0</v>
      </c>
      <c r="E5" s="287"/>
      <c r="F5" s="285"/>
      <c r="G5" s="288">
        <f>F5+E5</f>
        <v>0</v>
      </c>
    </row>
    <row r="6" spans="1:7" ht="24.75" customHeight="1" thickBot="1">
      <c r="A6" s="413" t="s">
        <v>237</v>
      </c>
      <c r="B6" s="408"/>
      <c r="C6" s="409"/>
      <c r="D6" s="410"/>
      <c r="E6" s="411"/>
      <c r="F6" s="409"/>
      <c r="G6" s="412"/>
    </row>
    <row r="7" spans="1:7" ht="24.75" customHeight="1" thickBot="1">
      <c r="A7" s="107" t="s">
        <v>238</v>
      </c>
      <c r="B7" s="294">
        <f aca="true" t="shared" si="0" ref="B7:G7">+B2+B3+B4-B5-B6</f>
        <v>0</v>
      </c>
      <c r="C7" s="294">
        <f t="shared" si="0"/>
        <v>0</v>
      </c>
      <c r="D7" s="294">
        <f t="shared" si="0"/>
        <v>0</v>
      </c>
      <c r="E7" s="294">
        <f t="shared" si="0"/>
        <v>-63</v>
      </c>
      <c r="F7" s="294">
        <f t="shared" si="0"/>
        <v>0</v>
      </c>
      <c r="G7" s="429">
        <f t="shared" si="0"/>
        <v>-63</v>
      </c>
    </row>
    <row r="8" spans="1:7" ht="24.75" customHeight="1">
      <c r="A8" s="295" t="s">
        <v>183</v>
      </c>
      <c r="B8" s="86"/>
      <c r="C8" s="296"/>
      <c r="D8" s="297">
        <f>C8+B8</f>
        <v>0</v>
      </c>
      <c r="E8" s="298"/>
      <c r="F8" s="296"/>
      <c r="G8" s="299">
        <f>F8+E8</f>
        <v>0</v>
      </c>
    </row>
    <row r="9" spans="1:7" ht="24.75" customHeight="1" thickBot="1">
      <c r="A9" s="289" t="s">
        <v>184</v>
      </c>
      <c r="B9" s="93"/>
      <c r="C9" s="290"/>
      <c r="D9" s="291">
        <f>C9+B9</f>
        <v>0</v>
      </c>
      <c r="E9" s="292"/>
      <c r="F9" s="290"/>
      <c r="G9" s="293">
        <f>F9+E9</f>
        <v>0</v>
      </c>
    </row>
    <row r="10" spans="1:7" ht="24.75" customHeight="1" thickBot="1">
      <c r="A10" s="414" t="s">
        <v>239</v>
      </c>
      <c r="B10" s="427">
        <f aca="true" t="shared" si="1" ref="B10:G10">+B7+B8+B9</f>
        <v>0</v>
      </c>
      <c r="C10" s="427">
        <f t="shared" si="1"/>
        <v>0</v>
      </c>
      <c r="D10" s="427">
        <f t="shared" si="1"/>
        <v>0</v>
      </c>
      <c r="E10" s="427">
        <f t="shared" si="1"/>
        <v>-63</v>
      </c>
      <c r="F10" s="427">
        <f t="shared" si="1"/>
        <v>0</v>
      </c>
      <c r="G10" s="430">
        <f t="shared" si="1"/>
        <v>-63</v>
      </c>
    </row>
    <row r="11" spans="1:7" ht="30.75" customHeight="1">
      <c r="A11" s="432" t="s">
        <v>240</v>
      </c>
      <c r="B11" s="279"/>
      <c r="C11" s="280"/>
      <c r="D11" s="281">
        <f>C11+B11</f>
        <v>0</v>
      </c>
      <c r="E11" s="282"/>
      <c r="F11" s="280"/>
      <c r="G11" s="283">
        <f>F11+E11</f>
        <v>0</v>
      </c>
    </row>
    <row r="12" spans="1:7" ht="24.75" customHeight="1" thickBot="1">
      <c r="A12" s="407" t="s">
        <v>185</v>
      </c>
      <c r="B12" s="408"/>
      <c r="C12" s="409"/>
      <c r="D12" s="410"/>
      <c r="E12" s="411"/>
      <c r="F12" s="409"/>
      <c r="G12" s="412"/>
    </row>
    <row r="13" spans="1:7" ht="24.75" customHeight="1" thickBot="1">
      <c r="A13" s="107" t="s">
        <v>241</v>
      </c>
      <c r="B13" s="234">
        <f aca="true" t="shared" si="2" ref="B13:G13">+B10+B11+B12</f>
        <v>0</v>
      </c>
      <c r="C13" s="234">
        <f t="shared" si="2"/>
        <v>0</v>
      </c>
      <c r="D13" s="234">
        <f t="shared" si="2"/>
        <v>0</v>
      </c>
      <c r="E13" s="234">
        <f t="shared" si="2"/>
        <v>-63</v>
      </c>
      <c r="F13" s="234">
        <f t="shared" si="2"/>
        <v>0</v>
      </c>
      <c r="G13" s="431">
        <f t="shared" si="2"/>
        <v>-63</v>
      </c>
    </row>
    <row r="14" spans="1:7" ht="39" customHeight="1">
      <c r="A14" s="300" t="s">
        <v>104</v>
      </c>
      <c r="B14" s="86"/>
      <c r="C14" s="296"/>
      <c r="D14" s="297">
        <f>C14+B14</f>
        <v>0</v>
      </c>
      <c r="E14" s="298"/>
      <c r="F14" s="296"/>
      <c r="G14" s="299">
        <f>F14+E14</f>
        <v>0</v>
      </c>
    </row>
    <row r="15" spans="1:7" ht="24.75" customHeight="1">
      <c r="A15" s="284" t="s">
        <v>186</v>
      </c>
      <c r="B15" s="89"/>
      <c r="C15" s="285"/>
      <c r="D15" s="286">
        <f>C15+B15</f>
        <v>0</v>
      </c>
      <c r="E15" s="287">
        <v>63</v>
      </c>
      <c r="F15" s="285"/>
      <c r="G15" s="288">
        <v>63</v>
      </c>
    </row>
    <row r="16" spans="1:7" ht="24.75" customHeight="1" thickBot="1">
      <c r="A16" s="302" t="s">
        <v>187</v>
      </c>
      <c r="B16" s="303">
        <f>SUM(B13-B15)</f>
        <v>0</v>
      </c>
      <c r="C16" s="303">
        <f>SUM(C13-C15)</f>
        <v>0</v>
      </c>
      <c r="D16" s="303">
        <f>SUM(D13-D15)</f>
        <v>0</v>
      </c>
      <c r="E16" s="303"/>
      <c r="F16" s="303">
        <f>SUM(F13-F15)</f>
        <v>0</v>
      </c>
      <c r="G16" s="303"/>
    </row>
  </sheetData>
  <sheetProtection sheet="1"/>
  <printOptions/>
  <pageMargins left="0.75" right="0.75" top="1" bottom="1" header="0.5" footer="0.5"/>
  <pageSetup horizontalDpi="600" verticalDpi="600" orientation="landscape" paperSize="9" r:id="rId1"/>
  <headerFooter alignWithMargins="0">
    <oddHeader>&amp;C9.2. sz. melléklet
"Vadvirág" Napköziotthonos Óvoda pénzmaradvány 2012 (adatok ezer forintban)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G16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5.50390625" style="0" customWidth="1"/>
    <col min="2" max="2" width="17.125" style="0" customWidth="1"/>
    <col min="3" max="3" width="17.50390625" style="0" customWidth="1"/>
    <col min="4" max="4" width="17.125" style="0" customWidth="1"/>
    <col min="5" max="5" width="15.50390625" style="0" customWidth="1"/>
    <col min="6" max="6" width="16.375" style="0" customWidth="1"/>
    <col min="7" max="7" width="19.625" style="0" customWidth="1"/>
  </cols>
  <sheetData>
    <row r="1" spans="1:7" ht="51.75" customHeight="1" thickBot="1">
      <c r="A1" s="435" t="s">
        <v>365</v>
      </c>
      <c r="B1" s="416" t="s">
        <v>158</v>
      </c>
      <c r="C1" s="416" t="s">
        <v>159</v>
      </c>
      <c r="D1" s="417" t="s">
        <v>160</v>
      </c>
      <c r="E1" s="416" t="s">
        <v>161</v>
      </c>
      <c r="F1" s="416" t="s">
        <v>159</v>
      </c>
      <c r="G1" s="417" t="s">
        <v>162</v>
      </c>
    </row>
    <row r="2" spans="1:7" ht="24.75" customHeight="1">
      <c r="A2" s="278" t="s">
        <v>181</v>
      </c>
      <c r="B2" s="279"/>
      <c r="C2" s="280"/>
      <c r="D2" s="281">
        <f>C2+B2</f>
        <v>0</v>
      </c>
      <c r="E2" s="282">
        <v>137</v>
      </c>
      <c r="F2" s="280"/>
      <c r="G2" s="283">
        <f>F2+E2</f>
        <v>137</v>
      </c>
    </row>
    <row r="3" spans="1:7" ht="24.75" customHeight="1">
      <c r="A3" s="284" t="s">
        <v>235</v>
      </c>
      <c r="B3" s="89"/>
      <c r="C3" s="285"/>
      <c r="D3" s="286">
        <f>C3+B3</f>
        <v>0</v>
      </c>
      <c r="E3" s="287"/>
      <c r="F3" s="285"/>
      <c r="G3" s="288">
        <f>F3+E3</f>
        <v>0</v>
      </c>
    </row>
    <row r="4" spans="1:7" ht="24.75" customHeight="1">
      <c r="A4" s="284" t="s">
        <v>236</v>
      </c>
      <c r="B4" s="89"/>
      <c r="C4" s="285"/>
      <c r="D4" s="286">
        <f>C4+B4</f>
        <v>0</v>
      </c>
      <c r="E4" s="287">
        <v>-633</v>
      </c>
      <c r="F4" s="285"/>
      <c r="G4" s="288">
        <f>F4+E4</f>
        <v>-633</v>
      </c>
    </row>
    <row r="5" spans="1:7" ht="24.75" customHeight="1">
      <c r="A5" s="284" t="s">
        <v>182</v>
      </c>
      <c r="B5" s="89"/>
      <c r="C5" s="285"/>
      <c r="D5" s="286">
        <f>C5+B5</f>
        <v>0</v>
      </c>
      <c r="E5" s="287"/>
      <c r="F5" s="285"/>
      <c r="G5" s="288">
        <f>F5+E5</f>
        <v>0</v>
      </c>
    </row>
    <row r="6" spans="1:7" ht="24.75" customHeight="1" thickBot="1">
      <c r="A6" s="413" t="s">
        <v>237</v>
      </c>
      <c r="B6" s="408"/>
      <c r="C6" s="409"/>
      <c r="D6" s="410"/>
      <c r="E6" s="411"/>
      <c r="F6" s="409"/>
      <c r="G6" s="412"/>
    </row>
    <row r="7" spans="1:7" ht="24.75" customHeight="1" thickBot="1">
      <c r="A7" s="107" t="s">
        <v>238</v>
      </c>
      <c r="B7" s="294">
        <f aca="true" t="shared" si="0" ref="B7:G7">+B2+B3+B4-B5-B6</f>
        <v>0</v>
      </c>
      <c r="C7" s="294">
        <f t="shared" si="0"/>
        <v>0</v>
      </c>
      <c r="D7" s="294">
        <f t="shared" si="0"/>
        <v>0</v>
      </c>
      <c r="E7" s="294">
        <f t="shared" si="0"/>
        <v>-496</v>
      </c>
      <c r="F7" s="294">
        <f t="shared" si="0"/>
        <v>0</v>
      </c>
      <c r="G7" s="429">
        <f t="shared" si="0"/>
        <v>-496</v>
      </c>
    </row>
    <row r="8" spans="1:7" ht="24.75" customHeight="1">
      <c r="A8" s="295" t="s">
        <v>183</v>
      </c>
      <c r="B8" s="86"/>
      <c r="C8" s="296"/>
      <c r="D8" s="297">
        <f>C8+B8</f>
        <v>0</v>
      </c>
      <c r="E8" s="298"/>
      <c r="F8" s="296"/>
      <c r="G8" s="299">
        <f>F8+E8</f>
        <v>0</v>
      </c>
    </row>
    <row r="9" spans="1:7" ht="24.75" customHeight="1" thickBot="1">
      <c r="A9" s="289" t="s">
        <v>184</v>
      </c>
      <c r="B9" s="93"/>
      <c r="C9" s="290"/>
      <c r="D9" s="291">
        <f>C9+B9</f>
        <v>0</v>
      </c>
      <c r="E9" s="292"/>
      <c r="F9" s="290"/>
      <c r="G9" s="293">
        <f>F9+E9</f>
        <v>0</v>
      </c>
    </row>
    <row r="10" spans="1:7" ht="24.75" customHeight="1" thickBot="1">
      <c r="A10" s="414" t="s">
        <v>239</v>
      </c>
      <c r="B10" s="427">
        <f aca="true" t="shared" si="1" ref="B10:G10">+B7+B8+B9</f>
        <v>0</v>
      </c>
      <c r="C10" s="427">
        <f t="shared" si="1"/>
        <v>0</v>
      </c>
      <c r="D10" s="427">
        <f t="shared" si="1"/>
        <v>0</v>
      </c>
      <c r="E10" s="427">
        <f t="shared" si="1"/>
        <v>-496</v>
      </c>
      <c r="F10" s="427">
        <f t="shared" si="1"/>
        <v>0</v>
      </c>
      <c r="G10" s="430">
        <f t="shared" si="1"/>
        <v>-496</v>
      </c>
    </row>
    <row r="11" spans="1:7" ht="24.75" customHeight="1">
      <c r="A11" s="432" t="s">
        <v>240</v>
      </c>
      <c r="B11" s="279"/>
      <c r="C11" s="280"/>
      <c r="D11" s="281">
        <f>C11+B11</f>
        <v>0</v>
      </c>
      <c r="E11" s="282"/>
      <c r="F11" s="280"/>
      <c r="G11" s="283">
        <f>F11+E11</f>
        <v>0</v>
      </c>
    </row>
    <row r="12" spans="1:7" ht="24.75" customHeight="1" thickBot="1">
      <c r="A12" s="407" t="s">
        <v>185</v>
      </c>
      <c r="B12" s="408"/>
      <c r="C12" s="409"/>
      <c r="D12" s="410"/>
      <c r="E12" s="411"/>
      <c r="F12" s="409"/>
      <c r="G12" s="412"/>
    </row>
    <row r="13" spans="1:7" ht="24.75" customHeight="1" thickBot="1">
      <c r="A13" s="107" t="s">
        <v>241</v>
      </c>
      <c r="B13" s="234">
        <f aca="true" t="shared" si="2" ref="B13:G13">+B10+B11+B12</f>
        <v>0</v>
      </c>
      <c r="C13" s="234">
        <f t="shared" si="2"/>
        <v>0</v>
      </c>
      <c r="D13" s="234">
        <f t="shared" si="2"/>
        <v>0</v>
      </c>
      <c r="E13" s="234">
        <f t="shared" si="2"/>
        <v>-496</v>
      </c>
      <c r="F13" s="234">
        <f t="shared" si="2"/>
        <v>0</v>
      </c>
      <c r="G13" s="431">
        <f t="shared" si="2"/>
        <v>-496</v>
      </c>
    </row>
    <row r="14" spans="1:7" ht="39" customHeight="1">
      <c r="A14" s="300" t="s">
        <v>104</v>
      </c>
      <c r="B14" s="86"/>
      <c r="C14" s="296"/>
      <c r="D14" s="297">
        <f>C14+B14</f>
        <v>0</v>
      </c>
      <c r="E14" s="298"/>
      <c r="F14" s="296"/>
      <c r="G14" s="299">
        <f>F14+E14</f>
        <v>0</v>
      </c>
    </row>
    <row r="15" spans="1:7" ht="24.75" customHeight="1">
      <c r="A15" s="284" t="s">
        <v>186</v>
      </c>
      <c r="B15" s="89"/>
      <c r="C15" s="285"/>
      <c r="D15" s="286">
        <f>C15+B15</f>
        <v>0</v>
      </c>
      <c r="E15" s="287">
        <v>496</v>
      </c>
      <c r="F15" s="285"/>
      <c r="G15" s="288">
        <f>F15+E15</f>
        <v>496</v>
      </c>
    </row>
    <row r="16" spans="1:7" ht="24.75" customHeight="1" thickBot="1">
      <c r="A16" s="302" t="s">
        <v>187</v>
      </c>
      <c r="B16" s="303">
        <f>SUM(B13-B15)</f>
        <v>0</v>
      </c>
      <c r="C16" s="303">
        <f>SUM(C13-C15)</f>
        <v>0</v>
      </c>
      <c r="D16" s="303">
        <f>SUM(D13-D15)</f>
        <v>0</v>
      </c>
      <c r="E16" s="303"/>
      <c r="F16" s="303">
        <f>SUM(F13-F15)</f>
        <v>0</v>
      </c>
      <c r="G16" s="303"/>
    </row>
  </sheetData>
  <sheetProtection sheet="1"/>
  <printOptions/>
  <pageMargins left="0.75" right="0.75" top="1" bottom="1" header="0.5" footer="0.5"/>
  <pageSetup horizontalDpi="600" verticalDpi="600" orientation="landscape" paperSize="9" r:id="rId1"/>
  <headerFooter alignWithMargins="0">
    <oddHeader>&amp;C9.3. sz. melléklet
Polgármesteri Hivatal Pénzmaradvány 2012 (adatok ezer forintban)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37"/>
  <sheetViews>
    <sheetView view="pageLayout" workbookViewId="0" topLeftCell="F1">
      <selection activeCell="C17" sqref="C17"/>
    </sheetView>
  </sheetViews>
  <sheetFormatPr defaultColWidth="9.00390625" defaultRowHeight="12.75"/>
  <cols>
    <col min="1" max="1" width="61.875" style="0" customWidth="1"/>
    <col min="3" max="3" width="20.625" style="0" customWidth="1"/>
  </cols>
  <sheetData>
    <row r="1" spans="1:3" ht="12.75">
      <c r="A1" s="618" t="s">
        <v>105</v>
      </c>
      <c r="B1" s="618"/>
      <c r="C1" s="618"/>
    </row>
    <row r="2" spans="1:3" ht="15.75">
      <c r="A2" s="619" t="s">
        <v>513</v>
      </c>
      <c r="B2" s="619"/>
      <c r="C2" s="619"/>
    </row>
    <row r="3" spans="1:3" ht="12.75">
      <c r="A3" s="308"/>
      <c r="B3" s="320"/>
      <c r="C3" s="307"/>
    </row>
    <row r="4" spans="1:3" ht="13.5" thickBot="1">
      <c r="A4" s="308"/>
      <c r="B4" s="620" t="s">
        <v>198</v>
      </c>
      <c r="C4" s="620"/>
    </row>
    <row r="5" spans="1:3" ht="12.75">
      <c r="A5" s="621" t="s">
        <v>188</v>
      </c>
      <c r="B5" s="623" t="s">
        <v>189</v>
      </c>
      <c r="C5" s="625" t="s">
        <v>266</v>
      </c>
    </row>
    <row r="6" spans="1:3" ht="12.75">
      <c r="A6" s="622"/>
      <c r="B6" s="624"/>
      <c r="C6" s="626"/>
    </row>
    <row r="7" spans="1:3" ht="13.5" thickBot="1">
      <c r="A7" s="111" t="s">
        <v>190</v>
      </c>
      <c r="B7" s="112" t="s">
        <v>191</v>
      </c>
      <c r="C7" s="113" t="s">
        <v>192</v>
      </c>
    </row>
    <row r="8" spans="1:3" s="535" customFormat="1" ht="15" customHeight="1">
      <c r="A8" s="537" t="s">
        <v>500</v>
      </c>
      <c r="B8" s="538" t="s">
        <v>199</v>
      </c>
      <c r="C8" s="541">
        <v>381</v>
      </c>
    </row>
    <row r="9" spans="1:3" s="535" customFormat="1" ht="15" customHeight="1">
      <c r="A9" s="539" t="s">
        <v>501</v>
      </c>
      <c r="B9" s="534" t="s">
        <v>200</v>
      </c>
      <c r="C9" s="542">
        <v>843481</v>
      </c>
    </row>
    <row r="10" spans="1:3" s="535" customFormat="1" ht="15" customHeight="1">
      <c r="A10" s="539" t="s">
        <v>220</v>
      </c>
      <c r="B10" s="534" t="s">
        <v>201</v>
      </c>
      <c r="C10" s="542"/>
    </row>
    <row r="11" spans="1:3" s="535" customFormat="1" ht="15" customHeight="1">
      <c r="A11" s="539" t="s">
        <v>502</v>
      </c>
      <c r="B11" s="534"/>
      <c r="C11" s="542"/>
    </row>
    <row r="12" spans="1:3" s="533" customFormat="1" ht="34.5" customHeight="1">
      <c r="A12" s="531" t="s">
        <v>492</v>
      </c>
      <c r="B12" s="532" t="s">
        <v>202</v>
      </c>
      <c r="C12" s="543">
        <f>SUM(C8:C11)</f>
        <v>843862</v>
      </c>
    </row>
    <row r="13" spans="1:3" s="535" customFormat="1" ht="15" customHeight="1">
      <c r="A13" s="540" t="s">
        <v>493</v>
      </c>
      <c r="B13" s="534" t="s">
        <v>203</v>
      </c>
      <c r="C13" s="544">
        <v>594</v>
      </c>
    </row>
    <row r="14" spans="1:3" s="535" customFormat="1" ht="15" customHeight="1">
      <c r="A14" s="539" t="s">
        <v>494</v>
      </c>
      <c r="B14" s="534" t="s">
        <v>204</v>
      </c>
      <c r="C14" s="542">
        <v>4003</v>
      </c>
    </row>
    <row r="15" spans="1:3" s="535" customFormat="1" ht="15" customHeight="1">
      <c r="A15" s="539" t="s">
        <v>495</v>
      </c>
      <c r="B15" s="534" t="s">
        <v>205</v>
      </c>
      <c r="C15" s="542">
        <v>0</v>
      </c>
    </row>
    <row r="16" spans="1:3" s="535" customFormat="1" ht="15" customHeight="1">
      <c r="A16" s="540" t="s">
        <v>496</v>
      </c>
      <c r="B16" s="534" t="s">
        <v>206</v>
      </c>
      <c r="C16" s="544">
        <v>9756</v>
      </c>
    </row>
    <row r="17" spans="1:3" s="535" customFormat="1" ht="15" customHeight="1">
      <c r="A17" s="539" t="s">
        <v>497</v>
      </c>
      <c r="B17" s="534" t="s">
        <v>207</v>
      </c>
      <c r="C17" s="542"/>
    </row>
    <row r="18" spans="1:3" s="363" customFormat="1" ht="31.5" customHeight="1">
      <c r="A18" s="529" t="s">
        <v>498</v>
      </c>
      <c r="B18" s="530" t="s">
        <v>327</v>
      </c>
      <c r="C18" s="545">
        <f>SUM(C13:C17)</f>
        <v>14353</v>
      </c>
    </row>
    <row r="19" spans="1:3" s="533" customFormat="1" ht="38.25" customHeight="1">
      <c r="A19" s="536" t="s">
        <v>499</v>
      </c>
      <c r="B19" s="532" t="s">
        <v>328</v>
      </c>
      <c r="C19" s="543">
        <f>C12+C18</f>
        <v>858215</v>
      </c>
    </row>
    <row r="20" spans="1:3" ht="12.75">
      <c r="A20" s="547"/>
      <c r="B20" s="548"/>
      <c r="C20" s="565"/>
    </row>
    <row r="21" spans="1:3" ht="12.75">
      <c r="A21" s="550"/>
      <c r="B21" s="548"/>
      <c r="C21" s="566"/>
    </row>
    <row r="22" spans="1:3" ht="12.75">
      <c r="A22" s="550"/>
      <c r="B22" s="548"/>
      <c r="C22" s="566"/>
    </row>
    <row r="23" spans="1:3" ht="12.75">
      <c r="A23" s="550"/>
      <c r="B23" s="548"/>
      <c r="C23" s="551"/>
    </row>
    <row r="24" spans="1:3" ht="12.75">
      <c r="A24" s="550"/>
      <c r="B24" s="548"/>
      <c r="C24" s="551"/>
    </row>
    <row r="25" spans="1:3" ht="12.75">
      <c r="A25" s="547"/>
      <c r="B25" s="548"/>
      <c r="C25" s="549"/>
    </row>
    <row r="26" spans="1:3" ht="12.75">
      <c r="A26" s="550"/>
      <c r="B26" s="548"/>
      <c r="C26" s="551"/>
    </row>
    <row r="27" spans="1:3" ht="12.75">
      <c r="A27" s="550"/>
      <c r="B27" s="548"/>
      <c r="C27" s="551"/>
    </row>
    <row r="28" spans="1:3" ht="12.75">
      <c r="A28" s="550"/>
      <c r="B28" s="548"/>
      <c r="C28" s="551"/>
    </row>
    <row r="29" spans="1:3" ht="12.75">
      <c r="A29" s="550"/>
      <c r="B29" s="548"/>
      <c r="C29" s="552"/>
    </row>
    <row r="30" spans="1:3" ht="12.75">
      <c r="A30" s="553"/>
      <c r="B30" s="548"/>
      <c r="C30" s="551"/>
    </row>
    <row r="31" spans="1:3" ht="12.75">
      <c r="A31" s="554"/>
      <c r="B31" s="548"/>
      <c r="C31" s="551"/>
    </row>
    <row r="32" spans="1:3" ht="12.75">
      <c r="A32" s="554"/>
      <c r="B32" s="548"/>
      <c r="C32" s="551"/>
    </row>
    <row r="33" spans="1:3" ht="12.75">
      <c r="A33" s="554"/>
      <c r="B33" s="548"/>
      <c r="C33" s="551"/>
    </row>
    <row r="34" spans="1:3" ht="12.75">
      <c r="A34" s="547"/>
      <c r="B34" s="548"/>
      <c r="C34" s="555"/>
    </row>
    <row r="35" spans="1:3" ht="12.75">
      <c r="A35" s="556"/>
      <c r="B35" s="548"/>
      <c r="C35" s="557"/>
    </row>
    <row r="36" spans="1:3" ht="12.75">
      <c r="A36" s="558"/>
      <c r="B36" s="548"/>
      <c r="C36" s="557"/>
    </row>
    <row r="37" spans="1:3" ht="12.75">
      <c r="A37" s="546"/>
      <c r="B37" s="546"/>
      <c r="C37" s="546"/>
    </row>
  </sheetData>
  <sheetProtection sheet="1"/>
  <mergeCells count="6"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&amp;C10.1.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E40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71.125" style="308" customWidth="1"/>
    <col min="2" max="2" width="6.125" style="320" customWidth="1"/>
    <col min="3" max="3" width="18.00390625" style="307" customWidth="1"/>
    <col min="4" max="16384" width="9.375" style="307" customWidth="1"/>
  </cols>
  <sheetData>
    <row r="1" spans="1:3" ht="32.25" customHeight="1">
      <c r="A1" s="618" t="s">
        <v>105</v>
      </c>
      <c r="B1" s="618"/>
      <c r="C1" s="618"/>
    </row>
    <row r="2" spans="1:3" ht="15.75">
      <c r="A2" s="619" t="s">
        <v>513</v>
      </c>
      <c r="B2" s="619"/>
      <c r="C2" s="619"/>
    </row>
    <row r="4" spans="2:3" ht="13.5" thickBot="1">
      <c r="B4" s="620" t="s">
        <v>198</v>
      </c>
      <c r="C4" s="620"/>
    </row>
    <row r="5" spans="1:3" s="309" customFormat="1" ht="31.5" customHeight="1">
      <c r="A5" s="621" t="s">
        <v>196</v>
      </c>
      <c r="B5" s="623" t="s">
        <v>189</v>
      </c>
      <c r="C5" s="625" t="s">
        <v>266</v>
      </c>
    </row>
    <row r="6" spans="1:3" s="309" customFormat="1" ht="12.75">
      <c r="A6" s="622"/>
      <c r="B6" s="624"/>
      <c r="C6" s="626"/>
    </row>
    <row r="7" spans="1:3" s="310" customFormat="1" ht="13.5" thickBot="1">
      <c r="A7" s="111" t="s">
        <v>190</v>
      </c>
      <c r="B7" s="112" t="s">
        <v>191</v>
      </c>
      <c r="C7" s="113" t="s">
        <v>192</v>
      </c>
    </row>
    <row r="8" spans="1:3" ht="15.75" customHeight="1">
      <c r="A8" s="114" t="s">
        <v>67</v>
      </c>
      <c r="B8" s="115" t="s">
        <v>199</v>
      </c>
      <c r="C8" s="116">
        <v>40245</v>
      </c>
    </row>
    <row r="9" spans="1:3" ht="15.75" customHeight="1">
      <c r="A9" s="117" t="s">
        <v>267</v>
      </c>
      <c r="B9" s="118" t="s">
        <v>200</v>
      </c>
      <c r="C9" s="119">
        <v>808200</v>
      </c>
    </row>
    <row r="10" spans="1:3" ht="15.75" customHeight="1">
      <c r="A10" s="117" t="s">
        <v>268</v>
      </c>
      <c r="B10" s="118" t="s">
        <v>201</v>
      </c>
      <c r="C10" s="119"/>
    </row>
    <row r="11" spans="1:3" ht="15.75" customHeight="1">
      <c r="A11" s="311" t="s">
        <v>269</v>
      </c>
      <c r="B11" s="118" t="s">
        <v>202</v>
      </c>
      <c r="C11" s="312">
        <f>SUM(C8:C10)</f>
        <v>848445</v>
      </c>
    </row>
    <row r="12" spans="1:3" ht="15.75" customHeight="1">
      <c r="A12" s="311" t="s">
        <v>270</v>
      </c>
      <c r="B12" s="118" t="s">
        <v>203</v>
      </c>
      <c r="C12" s="312">
        <f>SUM(C13:C14)</f>
        <v>9756</v>
      </c>
    </row>
    <row r="13" spans="1:3" ht="15.75" customHeight="1">
      <c r="A13" s="117" t="s">
        <v>271</v>
      </c>
      <c r="B13" s="118" t="s">
        <v>204</v>
      </c>
      <c r="C13" s="119">
        <v>9756</v>
      </c>
    </row>
    <row r="14" spans="1:3" ht="15.75" customHeight="1">
      <c r="A14" s="117" t="s">
        <v>272</v>
      </c>
      <c r="B14" s="118" t="s">
        <v>205</v>
      </c>
      <c r="C14" s="119"/>
    </row>
    <row r="15" spans="1:3" ht="15.75" customHeight="1">
      <c r="A15" s="311" t="s">
        <v>273</v>
      </c>
      <c r="B15" s="118" t="s">
        <v>206</v>
      </c>
      <c r="C15" s="312">
        <f>SUM(C16:C17)</f>
        <v>0</v>
      </c>
    </row>
    <row r="16" spans="1:3" s="313" customFormat="1" ht="15.75" customHeight="1">
      <c r="A16" s="117" t="s">
        <v>274</v>
      </c>
      <c r="B16" s="118" t="s">
        <v>207</v>
      </c>
      <c r="C16" s="119"/>
    </row>
    <row r="17" spans="1:3" ht="15.75" customHeight="1">
      <c r="A17" s="117" t="s">
        <v>275</v>
      </c>
      <c r="B17" s="118" t="s">
        <v>327</v>
      </c>
      <c r="C17" s="119"/>
    </row>
    <row r="18" spans="1:3" ht="15.75" customHeight="1">
      <c r="A18" s="314" t="s">
        <v>276</v>
      </c>
      <c r="B18" s="118" t="s">
        <v>328</v>
      </c>
      <c r="C18" s="312">
        <f>C12+C15</f>
        <v>9756</v>
      </c>
    </row>
    <row r="19" spans="1:3" ht="15.75" customHeight="1">
      <c r="A19" s="122" t="s">
        <v>277</v>
      </c>
      <c r="B19" s="118" t="s">
        <v>329</v>
      </c>
      <c r="C19" s="315">
        <f>SUM(C20:C23)</f>
        <v>0</v>
      </c>
    </row>
    <row r="20" spans="1:3" ht="15.75" customHeight="1">
      <c r="A20" s="117" t="s">
        <v>278</v>
      </c>
      <c r="B20" s="118" t="s">
        <v>330</v>
      </c>
      <c r="C20" s="119"/>
    </row>
    <row r="21" spans="1:3" ht="15.75" customHeight="1">
      <c r="A21" s="117" t="s">
        <v>279</v>
      </c>
      <c r="B21" s="118" t="s">
        <v>331</v>
      </c>
      <c r="C21" s="119"/>
    </row>
    <row r="22" spans="1:3" ht="15.75" customHeight="1">
      <c r="A22" s="117" t="s">
        <v>280</v>
      </c>
      <c r="B22" s="118" t="s">
        <v>332</v>
      </c>
      <c r="C22" s="119"/>
    </row>
    <row r="23" spans="1:3" ht="15.75" customHeight="1">
      <c r="A23" s="117" t="s">
        <v>281</v>
      </c>
      <c r="B23" s="118" t="s">
        <v>333</v>
      </c>
      <c r="C23" s="119"/>
    </row>
    <row r="24" spans="1:3" ht="15.75" customHeight="1">
      <c r="A24" s="122" t="s">
        <v>291</v>
      </c>
      <c r="B24" s="118" t="s">
        <v>334</v>
      </c>
      <c r="C24" s="315">
        <f>C25+C26+C27+C28</f>
        <v>14</v>
      </c>
    </row>
    <row r="25" spans="1:3" ht="15.75" customHeight="1">
      <c r="A25" s="117" t="s">
        <v>292</v>
      </c>
      <c r="B25" s="118" t="s">
        <v>335</v>
      </c>
      <c r="C25" s="119"/>
    </row>
    <row r="26" spans="1:3" ht="15.75" customHeight="1">
      <c r="A26" s="117" t="s">
        <v>293</v>
      </c>
      <c r="B26" s="118" t="s">
        <v>336</v>
      </c>
      <c r="C26" s="119"/>
    </row>
    <row r="27" spans="1:3" ht="15.75" customHeight="1">
      <c r="A27" s="117" t="s">
        <v>294</v>
      </c>
      <c r="B27" s="118" t="s">
        <v>337</v>
      </c>
      <c r="C27" s="119">
        <v>14</v>
      </c>
    </row>
    <row r="28" spans="1:3" ht="15.75" customHeight="1">
      <c r="A28" s="117" t="s">
        <v>295</v>
      </c>
      <c r="B28" s="118" t="s">
        <v>338</v>
      </c>
      <c r="C28" s="438">
        <f>SUM(C29:C32)</f>
        <v>0</v>
      </c>
    </row>
    <row r="29" spans="1:3" ht="15.75" customHeight="1">
      <c r="A29" s="120" t="s">
        <v>296</v>
      </c>
      <c r="B29" s="118" t="s">
        <v>339</v>
      </c>
      <c r="C29" s="119"/>
    </row>
    <row r="30" spans="1:3" ht="15.75" customHeight="1">
      <c r="A30" s="121" t="s">
        <v>297</v>
      </c>
      <c r="B30" s="118" t="s">
        <v>340</v>
      </c>
      <c r="C30" s="119"/>
    </row>
    <row r="31" spans="1:3" ht="15.75" customHeight="1">
      <c r="A31" s="121" t="s">
        <v>298</v>
      </c>
      <c r="B31" s="118" t="s">
        <v>341</v>
      </c>
      <c r="C31" s="119"/>
    </row>
    <row r="32" spans="1:3" ht="15.75" customHeight="1">
      <c r="A32" s="121" t="s">
        <v>299</v>
      </c>
      <c r="B32" s="118" t="s">
        <v>342</v>
      </c>
      <c r="C32" s="119"/>
    </row>
    <row r="33" spans="1:3" ht="15.75" customHeight="1">
      <c r="A33" s="122" t="s">
        <v>300</v>
      </c>
      <c r="B33" s="118" t="s">
        <v>343</v>
      </c>
      <c r="C33" s="123">
        <v>0</v>
      </c>
    </row>
    <row r="34" spans="1:3" ht="15.75" customHeight="1">
      <c r="A34" s="314" t="s">
        <v>301</v>
      </c>
      <c r="B34" s="118" t="s">
        <v>344</v>
      </c>
      <c r="C34" s="312">
        <f>C19+C24+C33</f>
        <v>14</v>
      </c>
    </row>
    <row r="35" spans="1:3" ht="15.75" customHeight="1" thickBot="1">
      <c r="A35" s="316" t="s">
        <v>263</v>
      </c>
      <c r="B35" s="317" t="s">
        <v>345</v>
      </c>
      <c r="C35" s="318">
        <f>C11+C18+C34</f>
        <v>858215</v>
      </c>
    </row>
    <row r="36" spans="1:5" ht="15.75">
      <c r="A36" s="304"/>
      <c r="B36" s="305"/>
      <c r="C36" s="306"/>
      <c r="D36" s="306"/>
      <c r="E36" s="306"/>
    </row>
    <row r="37" spans="1:5" ht="15.75">
      <c r="A37" s="304"/>
      <c r="B37" s="305"/>
      <c r="C37" s="306"/>
      <c r="D37" s="306"/>
      <c r="E37" s="306"/>
    </row>
    <row r="38" spans="1:5" ht="15.75">
      <c r="A38" s="305"/>
      <c r="B38" s="305"/>
      <c r="C38" s="306"/>
      <c r="D38" s="306"/>
      <c r="E38" s="306"/>
    </row>
    <row r="39" spans="1:5" ht="15.75">
      <c r="A39" s="627"/>
      <c r="B39" s="627"/>
      <c r="C39" s="627"/>
      <c r="D39" s="319"/>
      <c r="E39" s="319"/>
    </row>
    <row r="40" spans="1:5" ht="15.75">
      <c r="A40" s="627"/>
      <c r="B40" s="627"/>
      <c r="C40" s="627"/>
      <c r="D40" s="319"/>
      <c r="E40" s="319"/>
    </row>
  </sheetData>
  <sheetProtection sheet="1"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dőlt"Pilisszentlászló Község Önkormányzat&amp;R&amp;"Times New Roman CE,Félkövér dőlt"10.2. melléklet a   ..../ 2013. (....)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12"/>
  <sheetViews>
    <sheetView tabSelected="1" view="pageLayout" workbookViewId="0" topLeftCell="B1">
      <selection activeCell="L9" sqref="L9"/>
    </sheetView>
  </sheetViews>
  <sheetFormatPr defaultColWidth="9.00390625" defaultRowHeight="12.75"/>
  <cols>
    <col min="1" max="1" width="7.625" style="167" customWidth="1"/>
    <col min="2" max="2" width="50.50390625" style="167" customWidth="1"/>
    <col min="3" max="3" width="12.625" style="523" customWidth="1"/>
    <col min="4" max="6" width="10.875" style="167" customWidth="1"/>
    <col min="7" max="16384" width="9.375" style="149" customWidth="1"/>
  </cols>
  <sheetData>
    <row r="1" spans="1:6" ht="13.5" customHeight="1">
      <c r="A1" s="148" t="s">
        <v>315</v>
      </c>
      <c r="B1" s="148"/>
      <c r="C1" s="519"/>
      <c r="D1" s="148"/>
      <c r="E1" s="148"/>
      <c r="F1" s="148"/>
    </row>
    <row r="2" spans="1:6" ht="10.5" customHeight="1" thickBot="1">
      <c r="A2" s="574" t="s">
        <v>153</v>
      </c>
      <c r="B2" s="574"/>
      <c r="C2" s="520"/>
      <c r="D2" s="6"/>
      <c r="E2" s="575" t="s">
        <v>352</v>
      </c>
      <c r="F2" s="575"/>
    </row>
    <row r="3" spans="1:6" ht="13.5" customHeight="1">
      <c r="A3" s="576" t="s">
        <v>316</v>
      </c>
      <c r="B3" s="570" t="s">
        <v>317</v>
      </c>
      <c r="C3" s="579" t="s">
        <v>487</v>
      </c>
      <c r="D3" s="567" t="s">
        <v>503</v>
      </c>
      <c r="E3" s="568"/>
      <c r="F3" s="569"/>
    </row>
    <row r="4" spans="1:6" ht="28.5" customHeight="1" thickBot="1">
      <c r="A4" s="577"/>
      <c r="B4" s="571"/>
      <c r="C4" s="580"/>
      <c r="D4" s="150" t="s">
        <v>374</v>
      </c>
      <c r="E4" s="150" t="s">
        <v>467</v>
      </c>
      <c r="F4" s="151" t="s">
        <v>468</v>
      </c>
    </row>
    <row r="5" spans="1:6" s="152" customFormat="1" ht="12" customHeight="1" thickBot="1">
      <c r="A5" s="108">
        <v>1</v>
      </c>
      <c r="B5" s="109">
        <v>2</v>
      </c>
      <c r="C5" s="109">
        <v>3</v>
      </c>
      <c r="D5" s="109">
        <v>4</v>
      </c>
      <c r="E5" s="109">
        <v>5</v>
      </c>
      <c r="F5" s="110">
        <v>6</v>
      </c>
    </row>
    <row r="6" spans="1:6" s="2" customFormat="1" ht="12" customHeight="1" thickBot="1">
      <c r="A6" s="146" t="s">
        <v>318</v>
      </c>
      <c r="B6" s="153" t="s">
        <v>415</v>
      </c>
      <c r="C6" s="521">
        <f>SUM(F6/E6)*100</f>
        <v>139.18342474101158</v>
      </c>
      <c r="D6" s="154">
        <f>SUM(D7+D8)</f>
        <v>54503</v>
      </c>
      <c r="E6" s="154">
        <f>SUM(E7+E8)</f>
        <v>54153</v>
      </c>
      <c r="F6" s="154">
        <f>SUM(F7+F8)</f>
        <v>75372</v>
      </c>
    </row>
    <row r="7" spans="1:6" s="2" customFormat="1" ht="12" customHeight="1" thickBot="1">
      <c r="A7" s="145" t="s">
        <v>319</v>
      </c>
      <c r="B7" s="43" t="s">
        <v>106</v>
      </c>
      <c r="C7" s="521">
        <f>SUM(F7/E7)*100</f>
        <v>217.28813559322035</v>
      </c>
      <c r="D7" s="44">
        <v>80</v>
      </c>
      <c r="E7" s="44">
        <v>1180</v>
      </c>
      <c r="F7" s="45">
        <v>2564</v>
      </c>
    </row>
    <row r="8" spans="1:6" s="2" customFormat="1" ht="12" customHeight="1" thickBot="1">
      <c r="A8" s="145" t="s">
        <v>320</v>
      </c>
      <c r="B8" s="43" t="s">
        <v>107</v>
      </c>
      <c r="C8" s="521">
        <f>SUM(F8/E8)*100</f>
        <v>137.44360334510034</v>
      </c>
      <c r="D8" s="156">
        <f>SUM(D9:D12)</f>
        <v>54423</v>
      </c>
      <c r="E8" s="156">
        <f>SUM(E9:E12)</f>
        <v>52973</v>
      </c>
      <c r="F8" s="155">
        <f>SUM(F9:F12)</f>
        <v>72808</v>
      </c>
    </row>
    <row r="9" spans="1:6" s="2" customFormat="1" ht="12" customHeight="1" thickBot="1">
      <c r="A9" s="141" t="s">
        <v>394</v>
      </c>
      <c r="B9" s="7" t="s">
        <v>213</v>
      </c>
      <c r="C9" s="521"/>
      <c r="D9" s="27"/>
      <c r="E9" s="27"/>
      <c r="F9" s="28"/>
    </row>
    <row r="10" spans="1:8" s="2" customFormat="1" ht="12" customHeight="1" thickBot="1">
      <c r="A10" s="140" t="s">
        <v>395</v>
      </c>
      <c r="B10" s="8" t="s">
        <v>355</v>
      </c>
      <c r="C10" s="521">
        <f aca="true" t="shared" si="0" ref="C10:C17">SUM(F10/E10)*100</f>
        <v>171.4178674351585</v>
      </c>
      <c r="D10" s="9">
        <v>17350</v>
      </c>
      <c r="E10" s="9">
        <v>17350</v>
      </c>
      <c r="F10" s="29">
        <v>29741</v>
      </c>
      <c r="H10" s="2" t="s">
        <v>212</v>
      </c>
    </row>
    <row r="11" spans="1:6" s="2" customFormat="1" ht="12" customHeight="1" thickBot="1">
      <c r="A11" s="140" t="s">
        <v>396</v>
      </c>
      <c r="B11" s="8" t="s">
        <v>228</v>
      </c>
      <c r="C11" s="521">
        <f t="shared" si="0"/>
        <v>113.54077620106</v>
      </c>
      <c r="D11" s="9">
        <v>35094</v>
      </c>
      <c r="E11" s="9">
        <v>35094</v>
      </c>
      <c r="F11" s="29">
        <v>39846</v>
      </c>
    </row>
    <row r="12" spans="1:6" s="2" customFormat="1" ht="12" customHeight="1" thickBot="1">
      <c r="A12" s="147" t="s">
        <v>397</v>
      </c>
      <c r="B12" s="12" t="s">
        <v>356</v>
      </c>
      <c r="C12" s="521">
        <f t="shared" si="0"/>
        <v>608.8846880907372</v>
      </c>
      <c r="D12" s="30">
        <v>1979</v>
      </c>
      <c r="E12" s="30">
        <v>529</v>
      </c>
      <c r="F12" s="31">
        <v>3221</v>
      </c>
    </row>
    <row r="13" spans="1:6" s="2" customFormat="1" ht="12" customHeight="1" thickBot="1">
      <c r="A13" s="145" t="s">
        <v>321</v>
      </c>
      <c r="B13" s="43" t="s">
        <v>126</v>
      </c>
      <c r="C13" s="521">
        <f t="shared" si="0"/>
        <v>100</v>
      </c>
      <c r="D13" s="156">
        <f>D14+D15+D16+D17+D18+D19+D20</f>
        <v>13794</v>
      </c>
      <c r="E13" s="156">
        <f>E14+E15+E16+E17+E18+E19+E20</f>
        <v>18145</v>
      </c>
      <c r="F13" s="155">
        <f>F14+F15+F16+F17+F18+F19+F20</f>
        <v>18145</v>
      </c>
    </row>
    <row r="14" spans="1:6" s="2" customFormat="1" ht="12" customHeight="1" thickBot="1">
      <c r="A14" s="143" t="s">
        <v>398</v>
      </c>
      <c r="B14" s="13" t="s">
        <v>108</v>
      </c>
      <c r="C14" s="521">
        <f t="shared" si="0"/>
        <v>100</v>
      </c>
      <c r="D14" s="32">
        <v>13373</v>
      </c>
      <c r="E14" s="32">
        <v>13608</v>
      </c>
      <c r="F14" s="33">
        <v>13608</v>
      </c>
    </row>
    <row r="15" spans="1:6" s="2" customFormat="1" ht="12" customHeight="1" thickBot="1">
      <c r="A15" s="140" t="s">
        <v>399</v>
      </c>
      <c r="B15" s="8" t="s">
        <v>225</v>
      </c>
      <c r="C15" s="521"/>
      <c r="D15" s="9"/>
      <c r="E15" s="9"/>
      <c r="F15" s="29"/>
    </row>
    <row r="16" spans="1:6" s="2" customFormat="1" ht="12" customHeight="1" thickBot="1">
      <c r="A16" s="140" t="s">
        <v>400</v>
      </c>
      <c r="B16" s="8" t="s">
        <v>264</v>
      </c>
      <c r="C16" s="521">
        <f t="shared" si="0"/>
        <v>100</v>
      </c>
      <c r="D16" s="9"/>
      <c r="E16" s="9">
        <v>133</v>
      </c>
      <c r="F16" s="29">
        <v>133</v>
      </c>
    </row>
    <row r="17" spans="1:6" s="2" customFormat="1" ht="12" customHeight="1" thickBot="1">
      <c r="A17" s="144" t="s">
        <v>457</v>
      </c>
      <c r="B17" s="8" t="s">
        <v>265</v>
      </c>
      <c r="C17" s="521">
        <f t="shared" si="0"/>
        <v>100</v>
      </c>
      <c r="D17" s="34">
        <v>421</v>
      </c>
      <c r="E17" s="34">
        <v>3872</v>
      </c>
      <c r="F17" s="35">
        <v>3872</v>
      </c>
    </row>
    <row r="18" spans="1:6" s="2" customFormat="1" ht="12" customHeight="1" thickBot="1">
      <c r="A18" s="144" t="s">
        <v>458</v>
      </c>
      <c r="B18" s="8" t="s">
        <v>406</v>
      </c>
      <c r="C18" s="521">
        <f>SUM(F18/E18)*100</f>
        <v>100</v>
      </c>
      <c r="D18" s="34"/>
      <c r="E18" s="34">
        <v>532</v>
      </c>
      <c r="F18" s="35">
        <v>532</v>
      </c>
    </row>
    <row r="19" spans="1:6" s="2" customFormat="1" ht="11.25" customHeight="1" thickBot="1">
      <c r="A19" s="140" t="s">
        <v>459</v>
      </c>
      <c r="B19" s="8" t="s">
        <v>229</v>
      </c>
      <c r="C19" s="521"/>
      <c r="D19" s="9"/>
      <c r="E19" s="9"/>
      <c r="F19" s="29"/>
    </row>
    <row r="20" spans="1:6" s="2" customFormat="1" ht="9.75" customHeight="1" thickBot="1">
      <c r="A20" s="140" t="s">
        <v>460</v>
      </c>
      <c r="B20" s="18" t="s">
        <v>109</v>
      </c>
      <c r="C20" s="521"/>
      <c r="D20" s="386">
        <f>D21+D22+D23</f>
        <v>0</v>
      </c>
      <c r="E20" s="386">
        <f>E21+E22+E23</f>
        <v>0</v>
      </c>
      <c r="F20" s="387">
        <f>F21+F22+F23</f>
        <v>0</v>
      </c>
    </row>
    <row r="21" spans="1:6" s="2" customFormat="1" ht="9.75" customHeight="1" thickBot="1">
      <c r="A21" s="140" t="s">
        <v>461</v>
      </c>
      <c r="B21" s="49" t="s">
        <v>433</v>
      </c>
      <c r="C21" s="521"/>
      <c r="D21" s="130"/>
      <c r="E21" s="130"/>
      <c r="F21" s="131"/>
    </row>
    <row r="22" spans="1:6" s="2" customFormat="1" ht="9.75" customHeight="1" thickBot="1">
      <c r="A22" s="140" t="s">
        <v>462</v>
      </c>
      <c r="B22" s="49" t="s">
        <v>124</v>
      </c>
      <c r="C22" s="521"/>
      <c r="D22" s="130"/>
      <c r="E22" s="130"/>
      <c r="F22" s="131"/>
    </row>
    <row r="23" spans="1:6" s="2" customFormat="1" ht="9.75" customHeight="1" thickBot="1">
      <c r="A23" s="144" t="s">
        <v>463</v>
      </c>
      <c r="B23" s="50" t="s">
        <v>469</v>
      </c>
      <c r="C23" s="521"/>
      <c r="D23" s="321"/>
      <c r="E23" s="321"/>
      <c r="F23" s="322"/>
    </row>
    <row r="24" spans="1:6" s="2" customFormat="1" ht="12" customHeight="1" thickBot="1">
      <c r="A24" s="145" t="s">
        <v>322</v>
      </c>
      <c r="B24" s="43" t="s">
        <v>110</v>
      </c>
      <c r="C24" s="521"/>
      <c r="D24" s="156">
        <f>SUM(D25:D27)</f>
        <v>0</v>
      </c>
      <c r="E24" s="156">
        <f>SUM(E25:E27)</f>
        <v>0</v>
      </c>
      <c r="F24" s="155">
        <f>SUM(F25:F27)</f>
        <v>0</v>
      </c>
    </row>
    <row r="25" spans="1:6" s="2" customFormat="1" ht="12" customHeight="1" thickBot="1">
      <c r="A25" s="143" t="s">
        <v>401</v>
      </c>
      <c r="B25" s="13" t="s">
        <v>382</v>
      </c>
      <c r="C25" s="521"/>
      <c r="D25" s="32"/>
      <c r="E25" s="32"/>
      <c r="F25" s="33"/>
    </row>
    <row r="26" spans="1:6" s="2" customFormat="1" ht="10.5" customHeight="1" thickBot="1">
      <c r="A26" s="141" t="s">
        <v>402</v>
      </c>
      <c r="B26" s="8" t="s">
        <v>381</v>
      </c>
      <c r="C26" s="521"/>
      <c r="D26" s="27"/>
      <c r="E26" s="27"/>
      <c r="F26" s="28"/>
    </row>
    <row r="27" spans="1:6" s="2" customFormat="1" ht="10.5" customHeight="1" thickBot="1">
      <c r="A27" s="144" t="s">
        <v>403</v>
      </c>
      <c r="B27" s="388" t="s">
        <v>470</v>
      </c>
      <c r="C27" s="521"/>
      <c r="D27" s="34"/>
      <c r="E27" s="34"/>
      <c r="F27" s="35"/>
    </row>
    <row r="28" spans="1:6" s="2" customFormat="1" ht="12" customHeight="1" thickBot="1">
      <c r="A28" s="145" t="s">
        <v>323</v>
      </c>
      <c r="B28" s="43" t="s">
        <v>125</v>
      </c>
      <c r="C28" s="521">
        <f>SUM(F28/E28)*100</f>
        <v>73.26290125965055</v>
      </c>
      <c r="D28" s="156">
        <f>D29+D36+D42+D43</f>
        <v>4572</v>
      </c>
      <c r="E28" s="156">
        <f>E29+E36+E42+E43</f>
        <v>4922</v>
      </c>
      <c r="F28" s="155">
        <f>F29+F36+F42+F43</f>
        <v>3606</v>
      </c>
    </row>
    <row r="29" spans="1:6" s="2" customFormat="1" ht="12" customHeight="1" thickBot="1">
      <c r="A29" s="143" t="s">
        <v>404</v>
      </c>
      <c r="B29" s="52" t="s">
        <v>111</v>
      </c>
      <c r="C29" s="521">
        <f>SUM(F29/E29)*100</f>
        <v>79.70822281167109</v>
      </c>
      <c r="D29" s="439">
        <f>SUM(D30+D31+D32)</f>
        <v>4572</v>
      </c>
      <c r="E29" s="439">
        <f>SUM(E30+E31+E32)</f>
        <v>4524</v>
      </c>
      <c r="F29" s="439">
        <f>SUM(F30+F31+F32)</f>
        <v>3606</v>
      </c>
    </row>
    <row r="30" spans="1:6" s="2" customFormat="1" ht="12" customHeight="1" thickBot="1">
      <c r="A30" s="140" t="s">
        <v>408</v>
      </c>
      <c r="B30" s="49" t="s">
        <v>407</v>
      </c>
      <c r="C30" s="521">
        <f>SUM(F30/E30)*100</f>
        <v>95.35922997593674</v>
      </c>
      <c r="D30" s="130">
        <v>2909</v>
      </c>
      <c r="E30" s="130">
        <v>2909</v>
      </c>
      <c r="F30" s="131">
        <v>2774</v>
      </c>
    </row>
    <row r="31" spans="1:6" s="2" customFormat="1" ht="12" customHeight="1" thickBot="1">
      <c r="A31" s="140" t="s">
        <v>230</v>
      </c>
      <c r="B31" s="49" t="s">
        <v>231</v>
      </c>
      <c r="C31" s="521">
        <f>SUM(F31/E31)*100</f>
        <v>51.51702786377709</v>
      </c>
      <c r="D31" s="130">
        <v>1663</v>
      </c>
      <c r="E31" s="130">
        <v>1615</v>
      </c>
      <c r="F31" s="131">
        <v>832</v>
      </c>
    </row>
    <row r="32" spans="1:6" s="2" customFormat="1" ht="12" customHeight="1" thickBot="1">
      <c r="A32" s="140"/>
      <c r="B32" s="49" t="s">
        <v>231</v>
      </c>
      <c r="C32" s="521"/>
      <c r="D32" s="130"/>
      <c r="E32" s="130"/>
      <c r="F32" s="131"/>
    </row>
    <row r="33" spans="1:6" s="2" customFormat="1" ht="12" customHeight="1" thickBot="1">
      <c r="A33" s="140" t="s">
        <v>409</v>
      </c>
      <c r="B33" s="49" t="s">
        <v>471</v>
      </c>
      <c r="C33" s="521"/>
      <c r="D33" s="130"/>
      <c r="E33" s="130"/>
      <c r="F33" s="131"/>
    </row>
    <row r="34" spans="1:6" s="2" customFormat="1" ht="12" customHeight="1" thickBot="1">
      <c r="A34" s="140" t="s">
        <v>410</v>
      </c>
      <c r="B34" s="49" t="s">
        <v>412</v>
      </c>
      <c r="C34" s="521">
        <f>SUM(F34/E34)*100</f>
        <v>0</v>
      </c>
      <c r="D34" s="130">
        <v>1212</v>
      </c>
      <c r="E34" s="130">
        <v>1212</v>
      </c>
      <c r="F34" s="131"/>
    </row>
    <row r="35" spans="1:6" s="2" customFormat="1" ht="12" customHeight="1" thickBot="1">
      <c r="A35" s="144" t="s">
        <v>411</v>
      </c>
      <c r="B35" s="50" t="s">
        <v>514</v>
      </c>
      <c r="C35" s="521"/>
      <c r="D35" s="321"/>
      <c r="E35" s="321"/>
      <c r="F35" s="322"/>
    </row>
    <row r="36" spans="1:6" s="2" customFormat="1" ht="12" customHeight="1" thickBot="1">
      <c r="A36" s="140" t="s">
        <v>405</v>
      </c>
      <c r="B36" s="18" t="s">
        <v>112</v>
      </c>
      <c r="C36" s="521">
        <f>SUM(F36/E36)*100</f>
        <v>0</v>
      </c>
      <c r="D36" s="386">
        <f>D37+D38+D39+D40+D41</f>
        <v>0</v>
      </c>
      <c r="E36" s="386">
        <v>199</v>
      </c>
      <c r="F36" s="386">
        <f>F37+F38+F39+F40+F41</f>
        <v>0</v>
      </c>
    </row>
    <row r="37" spans="1:6" s="2" customFormat="1" ht="12" customHeight="1" thickBot="1">
      <c r="A37" s="140" t="s">
        <v>416</v>
      </c>
      <c r="B37" s="49" t="s">
        <v>407</v>
      </c>
      <c r="C37" s="521"/>
      <c r="D37" s="130"/>
      <c r="E37" s="130"/>
      <c r="F37" s="131"/>
    </row>
    <row r="38" spans="1:6" s="2" customFormat="1" ht="12" customHeight="1" thickBot="1">
      <c r="A38" s="140" t="s">
        <v>417</v>
      </c>
      <c r="B38" s="49" t="s">
        <v>232</v>
      </c>
      <c r="C38" s="521"/>
      <c r="D38" s="130"/>
      <c r="E38" s="130"/>
      <c r="F38" s="131"/>
    </row>
    <row r="39" spans="1:6" s="2" customFormat="1" ht="12" customHeight="1" thickBot="1">
      <c r="A39" s="140" t="s">
        <v>233</v>
      </c>
      <c r="B39" s="49" t="s">
        <v>234</v>
      </c>
      <c r="C39" s="521"/>
      <c r="D39" s="130"/>
      <c r="E39" s="130"/>
      <c r="F39" s="131"/>
    </row>
    <row r="40" spans="1:6" s="2" customFormat="1" ht="10.5" customHeight="1" thickBot="1">
      <c r="A40" s="140" t="s">
        <v>418</v>
      </c>
      <c r="B40" s="49" t="s">
        <v>412</v>
      </c>
      <c r="C40" s="521"/>
      <c r="D40" s="130"/>
      <c r="E40" s="130"/>
      <c r="F40" s="131"/>
    </row>
    <row r="41" spans="1:8" s="2" customFormat="1" ht="9.75" customHeight="1" thickBot="1">
      <c r="A41" s="144" t="s">
        <v>419</v>
      </c>
      <c r="B41" s="50" t="s">
        <v>439</v>
      </c>
      <c r="C41" s="521"/>
      <c r="D41" s="321"/>
      <c r="E41" s="321"/>
      <c r="F41" s="322"/>
      <c r="H41" s="157"/>
    </row>
    <row r="42" spans="1:6" s="2" customFormat="1" ht="12" customHeight="1" thickBot="1">
      <c r="A42" s="140" t="s">
        <v>438</v>
      </c>
      <c r="B42" s="18" t="s">
        <v>440</v>
      </c>
      <c r="C42" s="521">
        <f>SUM(F42/E42)*100</f>
        <v>0</v>
      </c>
      <c r="D42" s="36"/>
      <c r="E42" s="36">
        <v>199</v>
      </c>
      <c r="F42" s="37"/>
    </row>
    <row r="43" spans="1:7" s="2" customFormat="1" ht="12" customHeight="1" thickBot="1">
      <c r="A43" s="141" t="s">
        <v>441</v>
      </c>
      <c r="B43" s="46" t="s">
        <v>113</v>
      </c>
      <c r="C43" s="521"/>
      <c r="D43" s="47"/>
      <c r="E43" s="47"/>
      <c r="F43" s="48"/>
      <c r="G43" s="440"/>
    </row>
    <row r="44" spans="1:7" s="2" customFormat="1" ht="12" customHeight="1" thickBot="1">
      <c r="A44" s="145" t="s">
        <v>324</v>
      </c>
      <c r="B44" s="43" t="s">
        <v>472</v>
      </c>
      <c r="C44" s="521"/>
      <c r="D44" s="194">
        <f>D45+D46</f>
        <v>0</v>
      </c>
      <c r="E44" s="194">
        <f>E45+E46</f>
        <v>0</v>
      </c>
      <c r="F44" s="441">
        <f>F45+F46</f>
        <v>0</v>
      </c>
      <c r="G44" s="160"/>
    </row>
    <row r="45" spans="1:6" s="2" customFormat="1" ht="9.75" customHeight="1" thickBot="1">
      <c r="A45" s="139" t="s">
        <v>413</v>
      </c>
      <c r="B45" s="19" t="s">
        <v>473</v>
      </c>
      <c r="C45" s="521"/>
      <c r="D45" s="20"/>
      <c r="E45" s="20"/>
      <c r="F45" s="38"/>
    </row>
    <row r="46" spans="1:6" s="2" customFormat="1" ht="9.75" customHeight="1" thickBot="1">
      <c r="A46" s="144" t="s">
        <v>414</v>
      </c>
      <c r="B46" s="7" t="s">
        <v>474</v>
      </c>
      <c r="C46" s="521"/>
      <c r="D46" s="34"/>
      <c r="E46" s="34"/>
      <c r="F46" s="35"/>
    </row>
    <row r="47" spans="1:6" s="2" customFormat="1" ht="12" customHeight="1" thickBot="1">
      <c r="A47" s="145" t="s">
        <v>325</v>
      </c>
      <c r="B47" s="161" t="s">
        <v>475</v>
      </c>
      <c r="C47" s="521">
        <f>SUM(F47/E47)*100</f>
        <v>125.77441077441078</v>
      </c>
      <c r="D47" s="191">
        <f>D6+D13+D24+D28+D44</f>
        <v>72869</v>
      </c>
      <c r="E47" s="191">
        <f>E6+E13+E24+E28+E44</f>
        <v>77220</v>
      </c>
      <c r="F47" s="192">
        <f>F6+F13+F24+F28+F44</f>
        <v>97123</v>
      </c>
    </row>
    <row r="48" spans="1:6" s="2" customFormat="1" ht="12" customHeight="1" thickBot="1">
      <c r="A48" s="324" t="s">
        <v>326</v>
      </c>
      <c r="B48" s="193" t="s">
        <v>476</v>
      </c>
      <c r="C48" s="521"/>
      <c r="D48" s="382"/>
      <c r="E48" s="382"/>
      <c r="F48" s="383"/>
    </row>
    <row r="49" spans="1:6" s="2" customFormat="1" ht="12" customHeight="1" thickBot="1">
      <c r="A49" s="324" t="s">
        <v>327</v>
      </c>
      <c r="B49" s="193" t="s">
        <v>116</v>
      </c>
      <c r="C49" s="521"/>
      <c r="D49" s="382"/>
      <c r="E49" s="382"/>
      <c r="F49" s="383"/>
    </row>
    <row r="50" spans="1:6" s="2" customFormat="1" ht="12" customHeight="1" thickBot="1">
      <c r="A50" s="324" t="s">
        <v>328</v>
      </c>
      <c r="B50" s="193" t="s">
        <v>477</v>
      </c>
      <c r="C50" s="521">
        <f>SUM(F50/E50)*100</f>
        <v>-45.785714285714285</v>
      </c>
      <c r="D50" s="389">
        <f>D51+D52+D53+D56</f>
        <v>7000</v>
      </c>
      <c r="E50" s="389">
        <f>E51+E52+E53+E56</f>
        <v>7000</v>
      </c>
      <c r="F50" s="442">
        <f>F51+F52+F53+F56</f>
        <v>-3205</v>
      </c>
    </row>
    <row r="51" spans="1:7" s="2" customFormat="1" ht="12" customHeight="1" thickBot="1">
      <c r="A51" s="139" t="s">
        <v>117</v>
      </c>
      <c r="B51" s="342" t="s">
        <v>149</v>
      </c>
      <c r="C51" s="521"/>
      <c r="D51" s="132"/>
      <c r="E51" s="132"/>
      <c r="F51" s="133"/>
      <c r="G51" s="160"/>
    </row>
    <row r="52" spans="1:6" s="2" customFormat="1" ht="9.75" customHeight="1" thickBot="1">
      <c r="A52" s="143" t="s">
        <v>118</v>
      </c>
      <c r="B52" s="342" t="s">
        <v>478</v>
      </c>
      <c r="C52" s="521">
        <f>SUM(F52/E52)*100</f>
        <v>0</v>
      </c>
      <c r="D52" s="130">
        <v>7000</v>
      </c>
      <c r="E52" s="130">
        <v>7000</v>
      </c>
      <c r="F52" s="131"/>
    </row>
    <row r="53" spans="1:6" s="2" customFormat="1" ht="12" customHeight="1" thickBot="1">
      <c r="A53" s="141" t="s">
        <v>119</v>
      </c>
      <c r="B53" s="50" t="s">
        <v>148</v>
      </c>
      <c r="C53" s="521"/>
      <c r="D53" s="27"/>
      <c r="E53" s="27"/>
      <c r="F53" s="28"/>
    </row>
    <row r="54" spans="1:6" s="2" customFormat="1" ht="10.5" customHeight="1" thickBot="1">
      <c r="A54" s="140" t="s">
        <v>120</v>
      </c>
      <c r="B54" s="50" t="s">
        <v>479</v>
      </c>
      <c r="C54" s="521"/>
      <c r="D54" s="9"/>
      <c r="E54" s="9"/>
      <c r="F54" s="29"/>
    </row>
    <row r="55" spans="1:6" s="2" customFormat="1" ht="10.5" customHeight="1" thickBot="1">
      <c r="A55" s="141" t="s">
        <v>480</v>
      </c>
      <c r="B55" s="50" t="s">
        <v>481</v>
      </c>
      <c r="C55" s="521"/>
      <c r="D55" s="27"/>
      <c r="E55" s="27"/>
      <c r="F55" s="28"/>
    </row>
    <row r="56" spans="1:6" s="2" customFormat="1" ht="12" customHeight="1" thickBot="1">
      <c r="A56" s="142" t="s">
        <v>482</v>
      </c>
      <c r="B56" s="343" t="s">
        <v>193</v>
      </c>
      <c r="C56" s="521"/>
      <c r="D56" s="25"/>
      <c r="E56" s="25"/>
      <c r="F56" s="26">
        <v>-3205</v>
      </c>
    </row>
    <row r="57" spans="1:7" s="2" customFormat="1" ht="15" customHeight="1" thickBot="1">
      <c r="A57" s="145" t="s">
        <v>329</v>
      </c>
      <c r="B57" s="43" t="s">
        <v>483</v>
      </c>
      <c r="C57" s="521">
        <f>SUM(F57/E57)*100</f>
        <v>111.51507955355022</v>
      </c>
      <c r="D57" s="156">
        <f>D47+D48+D49+D50</f>
        <v>79869</v>
      </c>
      <c r="E57" s="156">
        <f>E47+E48+E49+E50</f>
        <v>84220</v>
      </c>
      <c r="F57" s="155">
        <f>F47+F48+F49+F50</f>
        <v>93918</v>
      </c>
      <c r="G57" s="160"/>
    </row>
    <row r="58" spans="1:7" s="2" customFormat="1" ht="9" customHeight="1">
      <c r="A58" s="572"/>
      <c r="B58" s="572"/>
      <c r="C58" s="572"/>
      <c r="D58" s="572"/>
      <c r="E58" s="572"/>
      <c r="F58" s="572"/>
      <c r="G58" s="160"/>
    </row>
    <row r="59" spans="1:7" s="2" customFormat="1" ht="11.25" customHeight="1">
      <c r="A59" s="352"/>
      <c r="B59" s="384"/>
      <c r="C59" s="522"/>
      <c r="D59" s="385"/>
      <c r="E59" s="385"/>
      <c r="F59" s="385"/>
      <c r="G59" s="160"/>
    </row>
    <row r="60" spans="1:6" s="2" customFormat="1" ht="11.25" customHeight="1">
      <c r="A60" s="3"/>
      <c r="B60" s="4"/>
      <c r="C60" s="3"/>
      <c r="D60" s="1" t="s">
        <v>221</v>
      </c>
      <c r="E60" s="1"/>
      <c r="F60" s="1"/>
    </row>
    <row r="61" spans="1:6" ht="14.25" customHeight="1">
      <c r="A61" s="573" t="s">
        <v>346</v>
      </c>
      <c r="B61" s="573"/>
      <c r="C61" s="573"/>
      <c r="D61" s="573"/>
      <c r="E61" s="573"/>
      <c r="F61" s="573"/>
    </row>
    <row r="62" spans="1:6" ht="16.5" customHeight="1" thickBot="1">
      <c r="A62" s="574" t="s">
        <v>154</v>
      </c>
      <c r="B62" s="574"/>
      <c r="C62" s="520"/>
      <c r="D62" s="6"/>
      <c r="E62" s="575" t="s">
        <v>352</v>
      </c>
      <c r="F62" s="575"/>
    </row>
    <row r="63" spans="1:6" ht="13.5" customHeight="1">
      <c r="A63" s="576" t="s">
        <v>316</v>
      </c>
      <c r="B63" s="570" t="s">
        <v>314</v>
      </c>
      <c r="C63" s="579" t="s">
        <v>487</v>
      </c>
      <c r="D63" s="567" t="s">
        <v>503</v>
      </c>
      <c r="E63" s="568"/>
      <c r="F63" s="569"/>
    </row>
    <row r="64" spans="1:6" ht="27" customHeight="1" thickBot="1">
      <c r="A64" s="577"/>
      <c r="B64" s="571"/>
      <c r="C64" s="580"/>
      <c r="D64" s="150" t="s">
        <v>374</v>
      </c>
      <c r="E64" s="150" t="s">
        <v>467</v>
      </c>
      <c r="F64" s="151" t="s">
        <v>468</v>
      </c>
    </row>
    <row r="65" spans="1:6" s="152" customFormat="1" ht="12" customHeight="1" thickBot="1">
      <c r="A65" s="108">
        <v>1</v>
      </c>
      <c r="B65" s="109">
        <v>2</v>
      </c>
      <c r="C65" s="109">
        <v>3</v>
      </c>
      <c r="D65" s="109">
        <v>4</v>
      </c>
      <c r="E65" s="109">
        <v>5</v>
      </c>
      <c r="F65" s="110">
        <v>6</v>
      </c>
    </row>
    <row r="66" spans="1:6" ht="12" customHeight="1" thickBot="1">
      <c r="A66" s="146" t="s">
        <v>318</v>
      </c>
      <c r="B66" s="162" t="s">
        <v>484</v>
      </c>
      <c r="C66" s="521">
        <f aca="true" t="shared" si="1" ref="C66:C72">SUM(E66/F66)*100</f>
        <v>95.25505842120262</v>
      </c>
      <c r="D66" s="163">
        <f>SUM(D67:D78)</f>
        <v>79869</v>
      </c>
      <c r="E66" s="163">
        <f>SUM(E67:E78)</f>
        <v>80220</v>
      </c>
      <c r="F66" s="164">
        <f>SUM(F67:F78)</f>
        <v>84216</v>
      </c>
    </row>
    <row r="67" spans="1:6" ht="12" customHeight="1" thickBot="1">
      <c r="A67" s="139" t="s">
        <v>420</v>
      </c>
      <c r="B67" s="19" t="s">
        <v>347</v>
      </c>
      <c r="C67" s="521">
        <f t="shared" si="1"/>
        <v>97.11079943899018</v>
      </c>
      <c r="D67" s="21">
        <v>3462</v>
      </c>
      <c r="E67" s="21">
        <v>3462</v>
      </c>
      <c r="F67" s="22">
        <v>3565</v>
      </c>
    </row>
    <row r="68" spans="1:6" ht="12" customHeight="1" thickBot="1">
      <c r="A68" s="140" t="s">
        <v>421</v>
      </c>
      <c r="B68" s="8" t="s">
        <v>348</v>
      </c>
      <c r="C68" s="521">
        <f t="shared" si="1"/>
        <v>142.94573643410854</v>
      </c>
      <c r="D68" s="10">
        <v>922</v>
      </c>
      <c r="E68" s="10">
        <v>922</v>
      </c>
      <c r="F68" s="11">
        <v>645</v>
      </c>
    </row>
    <row r="69" spans="1:6" ht="12" customHeight="1" thickBot="1">
      <c r="A69" s="140" t="s">
        <v>422</v>
      </c>
      <c r="B69" s="8" t="s">
        <v>349</v>
      </c>
      <c r="C69" s="521">
        <f t="shared" si="1"/>
        <v>52.56886969733318</v>
      </c>
      <c r="D69" s="16">
        <v>13148</v>
      </c>
      <c r="E69" s="16">
        <v>13148</v>
      </c>
      <c r="F69" s="17">
        <v>25011</v>
      </c>
    </row>
    <row r="70" spans="1:6" ht="12" customHeight="1" thickBot="1">
      <c r="A70" s="140" t="s">
        <v>423</v>
      </c>
      <c r="B70" s="23" t="s">
        <v>390</v>
      </c>
      <c r="C70" s="521"/>
      <c r="D70" s="16"/>
      <c r="E70" s="16"/>
      <c r="F70" s="17"/>
    </row>
    <row r="71" spans="1:6" ht="12" customHeight="1" thickBot="1">
      <c r="A71" s="140" t="s">
        <v>444</v>
      </c>
      <c r="B71" s="39" t="s">
        <v>464</v>
      </c>
      <c r="C71" s="521"/>
      <c r="D71" s="16">
        <v>4000</v>
      </c>
      <c r="E71" s="16">
        <v>4350</v>
      </c>
      <c r="F71" s="17">
        <v>0</v>
      </c>
    </row>
    <row r="72" spans="1:6" ht="12" customHeight="1" thickBot="1">
      <c r="A72" s="140" t="s">
        <v>424</v>
      </c>
      <c r="B72" s="8" t="s">
        <v>435</v>
      </c>
      <c r="C72" s="521">
        <f t="shared" si="1"/>
        <v>106.07873443040276</v>
      </c>
      <c r="D72" s="16">
        <v>58337</v>
      </c>
      <c r="E72" s="16">
        <v>58338</v>
      </c>
      <c r="F72" s="17">
        <v>54995</v>
      </c>
    </row>
    <row r="73" spans="1:6" ht="12" customHeight="1" thickBot="1">
      <c r="A73" s="140" t="s">
        <v>425</v>
      </c>
      <c r="B73" s="51" t="s">
        <v>445</v>
      </c>
      <c r="C73" s="521"/>
      <c r="D73" s="16"/>
      <c r="E73" s="16"/>
      <c r="F73" s="17"/>
    </row>
    <row r="74" spans="1:6" ht="12" customHeight="1" thickBot="1">
      <c r="A74" s="140" t="s">
        <v>447</v>
      </c>
      <c r="B74" s="51" t="s">
        <v>434</v>
      </c>
      <c r="C74" s="521"/>
      <c r="D74" s="16"/>
      <c r="E74" s="16"/>
      <c r="F74" s="17"/>
    </row>
    <row r="75" spans="1:6" ht="12" customHeight="1" thickBot="1">
      <c r="A75" s="140" t="s">
        <v>448</v>
      </c>
      <c r="B75" s="8" t="s">
        <v>386</v>
      </c>
      <c r="C75" s="521"/>
      <c r="D75" s="16"/>
      <c r="E75" s="16"/>
      <c r="F75" s="17"/>
    </row>
    <row r="76" spans="1:6" ht="12" customHeight="1" thickBot="1">
      <c r="A76" s="140" t="s">
        <v>449</v>
      </c>
      <c r="B76" s="8" t="s">
        <v>350</v>
      </c>
      <c r="C76" s="521"/>
      <c r="D76" s="16"/>
      <c r="E76" s="16"/>
      <c r="F76" s="17"/>
    </row>
    <row r="77" spans="1:6" ht="12" customHeight="1" thickBot="1">
      <c r="A77" s="141" t="s">
        <v>450</v>
      </c>
      <c r="B77" s="24" t="s">
        <v>446</v>
      </c>
      <c r="C77" s="521"/>
      <c r="D77" s="16"/>
      <c r="E77" s="16"/>
      <c r="F77" s="17"/>
    </row>
    <row r="78" spans="1:6" ht="12" customHeight="1" thickBot="1">
      <c r="A78" s="142" t="s">
        <v>453</v>
      </c>
      <c r="B78" s="40" t="s">
        <v>451</v>
      </c>
      <c r="C78" s="521"/>
      <c r="D78" s="41"/>
      <c r="E78" s="41"/>
      <c r="F78" s="42"/>
    </row>
    <row r="79" spans="1:6" ht="12" customHeight="1" thickBot="1">
      <c r="A79" s="145" t="s">
        <v>319</v>
      </c>
      <c r="B79" s="134" t="s">
        <v>127</v>
      </c>
      <c r="C79" s="521">
        <f>SUM(E79/F79)*100</f>
        <v>95.90026372572524</v>
      </c>
      <c r="D79" s="165">
        <f>SUM(D80:D86)</f>
        <v>0</v>
      </c>
      <c r="E79" s="165">
        <f>SUM(E80:E86)</f>
        <v>4000</v>
      </c>
      <c r="F79" s="166">
        <f>SUM(F80:F86)</f>
        <v>4171</v>
      </c>
    </row>
    <row r="80" spans="1:10" ht="12" customHeight="1" thickBot="1">
      <c r="A80" s="143" t="s">
        <v>426</v>
      </c>
      <c r="B80" s="13" t="s">
        <v>384</v>
      </c>
      <c r="C80" s="521"/>
      <c r="D80" s="14"/>
      <c r="E80" s="516">
        <v>4000</v>
      </c>
      <c r="F80" s="15">
        <v>4171</v>
      </c>
      <c r="H80" s="354"/>
      <c r="I80" s="354"/>
      <c r="J80" s="354"/>
    </row>
    <row r="81" spans="1:10" ht="12" customHeight="1" thickBot="1">
      <c r="A81" s="143" t="s">
        <v>427</v>
      </c>
      <c r="B81" s="8" t="s">
        <v>77</v>
      </c>
      <c r="C81" s="521"/>
      <c r="D81" s="10"/>
      <c r="E81" s="517"/>
      <c r="F81" s="11"/>
      <c r="H81" s="354"/>
      <c r="I81" s="354"/>
      <c r="J81" s="354"/>
    </row>
    <row r="82" spans="1:6" ht="12" customHeight="1" thickBot="1">
      <c r="A82" s="143" t="s">
        <v>428</v>
      </c>
      <c r="B82" s="8" t="s">
        <v>437</v>
      </c>
      <c r="C82" s="521"/>
      <c r="D82" s="10"/>
      <c r="E82" s="10"/>
      <c r="F82" s="11"/>
    </row>
    <row r="83" spans="1:9" ht="12" customHeight="1" thickBot="1">
      <c r="A83" s="143" t="s">
        <v>429</v>
      </c>
      <c r="B83" s="8" t="s">
        <v>436</v>
      </c>
      <c r="C83" s="521"/>
      <c r="D83" s="10"/>
      <c r="E83" s="10"/>
      <c r="F83" s="11"/>
      <c r="I83" s="512"/>
    </row>
    <row r="84" spans="1:6" ht="12" customHeight="1" thickBot="1">
      <c r="A84" s="143" t="s">
        <v>430</v>
      </c>
      <c r="B84" s="8" t="s">
        <v>385</v>
      </c>
      <c r="C84" s="521"/>
      <c r="D84" s="10"/>
      <c r="E84" s="10"/>
      <c r="F84" s="11"/>
    </row>
    <row r="85" spans="1:8" ht="12" customHeight="1" thickBot="1">
      <c r="A85" s="141" t="s">
        <v>452</v>
      </c>
      <c r="B85" s="24" t="s">
        <v>222</v>
      </c>
      <c r="C85" s="521"/>
      <c r="D85" s="16"/>
      <c r="E85" s="518"/>
      <c r="F85" s="17"/>
      <c r="H85" s="512"/>
    </row>
    <row r="86" spans="1:6" ht="12" customHeight="1" thickBot="1">
      <c r="A86" s="144" t="s">
        <v>466</v>
      </c>
      <c r="B86" s="24" t="s">
        <v>223</v>
      </c>
      <c r="C86" s="521"/>
      <c r="D86" s="16"/>
      <c r="E86" s="518"/>
      <c r="F86" s="17"/>
    </row>
    <row r="87" spans="1:6" ht="12" customHeight="1" thickBot="1">
      <c r="A87" s="145" t="s">
        <v>320</v>
      </c>
      <c r="B87" s="134" t="s">
        <v>0</v>
      </c>
      <c r="C87" s="521"/>
      <c r="D87" s="165">
        <f>SUM(D88:D89)</f>
        <v>0</v>
      </c>
      <c r="E87" s="165">
        <f>SUM(E88:E89)</f>
        <v>0</v>
      </c>
      <c r="F87" s="166">
        <f>SUM(F88:F89)</f>
        <v>0</v>
      </c>
    </row>
    <row r="88" spans="1:6" ht="12" customHeight="1" thickBot="1">
      <c r="A88" s="143" t="s">
        <v>394</v>
      </c>
      <c r="B88" s="13" t="s">
        <v>360</v>
      </c>
      <c r="C88" s="521"/>
      <c r="D88" s="14"/>
      <c r="E88" s="14"/>
      <c r="F88" s="15"/>
    </row>
    <row r="89" spans="1:6" ht="12" customHeight="1" thickBot="1">
      <c r="A89" s="140" t="s">
        <v>395</v>
      </c>
      <c r="B89" s="8" t="s">
        <v>361</v>
      </c>
      <c r="C89" s="521"/>
      <c r="D89" s="10"/>
      <c r="E89" s="10"/>
      <c r="F89" s="11"/>
    </row>
    <row r="90" spans="1:6" ht="12" customHeight="1" thickBot="1">
      <c r="A90" s="145" t="s">
        <v>321</v>
      </c>
      <c r="B90" s="134" t="s">
        <v>1</v>
      </c>
      <c r="C90" s="521"/>
      <c r="D90" s="135"/>
      <c r="E90" s="135"/>
      <c r="F90" s="136"/>
    </row>
    <row r="91" spans="1:6" ht="12" customHeight="1" thickBot="1">
      <c r="A91" s="145" t="s">
        <v>322</v>
      </c>
      <c r="B91" s="323" t="s">
        <v>2</v>
      </c>
      <c r="C91" s="521">
        <f>SUM(E91/F91)*100</f>
        <v>95.28550578705013</v>
      </c>
      <c r="D91" s="165">
        <f>D66+D79+D87+D90</f>
        <v>79869</v>
      </c>
      <c r="E91" s="165">
        <f>E66+E79+E87+E90</f>
        <v>84220</v>
      </c>
      <c r="F91" s="166">
        <f>F66+F79+F87+F90</f>
        <v>88387</v>
      </c>
    </row>
    <row r="92" spans="1:6" ht="12" customHeight="1" thickBot="1">
      <c r="A92" s="145" t="s">
        <v>323</v>
      </c>
      <c r="B92" s="134" t="s">
        <v>3</v>
      </c>
      <c r="C92" s="521"/>
      <c r="D92" s="165">
        <f>SUM(D93:D98)</f>
        <v>0</v>
      </c>
      <c r="E92" s="165">
        <f>SUM(E93:E98)</f>
        <v>0</v>
      </c>
      <c r="F92" s="166">
        <f>SUM(F93:F98)</f>
        <v>0</v>
      </c>
    </row>
    <row r="93" spans="1:6" ht="12" customHeight="1" thickBot="1">
      <c r="A93" s="143" t="s">
        <v>404</v>
      </c>
      <c r="B93" s="13" t="s">
        <v>4</v>
      </c>
      <c r="C93" s="521"/>
      <c r="D93" s="14"/>
      <c r="E93" s="14"/>
      <c r="F93" s="15"/>
    </row>
    <row r="94" spans="1:6" ht="12" customHeight="1" thickBot="1">
      <c r="A94" s="141" t="s">
        <v>405</v>
      </c>
      <c r="B94" s="13" t="s">
        <v>5</v>
      </c>
      <c r="C94" s="521"/>
      <c r="D94" s="390"/>
      <c r="E94" s="390"/>
      <c r="F94" s="391"/>
    </row>
    <row r="95" spans="1:6" ht="12" customHeight="1" thickBot="1">
      <c r="A95" s="141" t="s">
        <v>438</v>
      </c>
      <c r="B95" s="24" t="s">
        <v>6</v>
      </c>
      <c r="C95" s="521"/>
      <c r="D95" s="10"/>
      <c r="E95" s="10"/>
      <c r="F95" s="11"/>
    </row>
    <row r="96" spans="1:6" ht="12" customHeight="1" thickBot="1">
      <c r="A96" s="141" t="s">
        <v>441</v>
      </c>
      <c r="B96" s="24" t="s">
        <v>7</v>
      </c>
      <c r="C96" s="521"/>
      <c r="D96" s="16"/>
      <c r="E96" s="16"/>
      <c r="F96" s="17"/>
    </row>
    <row r="97" spans="1:8" ht="12" customHeight="1" thickBot="1">
      <c r="A97" s="141" t="s">
        <v>8</v>
      </c>
      <c r="B97" s="24" t="s">
        <v>9</v>
      </c>
      <c r="C97" s="521"/>
      <c r="D97" s="16"/>
      <c r="E97" s="16"/>
      <c r="F97" s="17"/>
      <c r="H97" s="157"/>
    </row>
    <row r="98" spans="1:6" ht="15" customHeight="1" thickBot="1">
      <c r="A98" s="144" t="s">
        <v>10</v>
      </c>
      <c r="B98" s="40" t="s">
        <v>194</v>
      </c>
      <c r="C98" s="521"/>
      <c r="D98" s="436"/>
      <c r="E98" s="436"/>
      <c r="F98" s="26"/>
    </row>
    <row r="99" spans="1:6" ht="15" customHeight="1" thickBot="1">
      <c r="A99" s="145" t="s">
        <v>324</v>
      </c>
      <c r="B99" s="134" t="s">
        <v>11</v>
      </c>
      <c r="C99" s="521">
        <f>SUM(E99/F99)*100</f>
        <v>95.28550578705013</v>
      </c>
      <c r="D99" s="165">
        <f>D91+D92</f>
        <v>79869</v>
      </c>
      <c r="E99" s="165">
        <f>E91+E92</f>
        <v>84220</v>
      </c>
      <c r="F99" s="166">
        <f>F91+F92</f>
        <v>88387</v>
      </c>
    </row>
    <row r="100" spans="1:6" ht="15.75">
      <c r="A100" s="572"/>
      <c r="B100" s="572"/>
      <c r="C100" s="572"/>
      <c r="D100" s="572"/>
      <c r="E100" s="572"/>
      <c r="F100" s="364"/>
    </row>
    <row r="101" spans="1:6" ht="15.75">
      <c r="A101" s="352"/>
      <c r="B101" s="353"/>
      <c r="C101" s="522"/>
      <c r="D101" s="364"/>
      <c r="E101" s="364"/>
      <c r="F101" s="364"/>
    </row>
    <row r="102" spans="1:6" ht="12" customHeight="1">
      <c r="A102" s="578" t="s">
        <v>12</v>
      </c>
      <c r="B102" s="578"/>
      <c r="C102" s="578"/>
      <c r="D102" s="578"/>
      <c r="E102" s="578"/>
      <c r="F102" s="578"/>
    </row>
    <row r="103" spans="1:6" ht="12" customHeight="1" thickBot="1">
      <c r="A103" s="574" t="s">
        <v>155</v>
      </c>
      <c r="B103" s="574"/>
      <c r="E103" s="575" t="s">
        <v>352</v>
      </c>
      <c r="F103" s="575"/>
    </row>
    <row r="104" spans="1:6" ht="21.75" thickBot="1">
      <c r="A104" s="373">
        <v>1</v>
      </c>
      <c r="B104" s="134" t="s">
        <v>13</v>
      </c>
      <c r="C104" s="524">
        <f>+C47-C91</f>
        <v>30.488904987360655</v>
      </c>
      <c r="D104" s="371">
        <f>+D47-D91</f>
        <v>-7000</v>
      </c>
      <c r="E104" s="371">
        <f>+E47-E91</f>
        <v>-7000</v>
      </c>
      <c r="F104" s="372">
        <f>+F47-F91</f>
        <v>8736</v>
      </c>
    </row>
    <row r="105" spans="1:6" ht="12" customHeight="1">
      <c r="A105" s="374"/>
      <c r="B105" s="375"/>
      <c r="C105" s="525"/>
      <c r="D105" s="354"/>
      <c r="E105" s="354"/>
      <c r="F105" s="354"/>
    </row>
    <row r="106" spans="1:6" ht="15.75">
      <c r="A106" s="578" t="s">
        <v>14</v>
      </c>
      <c r="B106" s="578"/>
      <c r="C106" s="578"/>
      <c r="D106" s="578"/>
      <c r="E106" s="578"/>
      <c r="F106" s="578"/>
    </row>
    <row r="107" spans="1:6" ht="16.5" thickBot="1">
      <c r="A107" s="574" t="s">
        <v>156</v>
      </c>
      <c r="B107" s="574"/>
      <c r="E107" s="575" t="s">
        <v>352</v>
      </c>
      <c r="F107" s="575"/>
    </row>
    <row r="108" spans="1:6" ht="12" customHeight="1" thickBot="1">
      <c r="A108" s="145">
        <v>1</v>
      </c>
      <c r="B108" s="134" t="s">
        <v>15</v>
      </c>
      <c r="C108" s="524">
        <f>+C109-C110</f>
        <v>-45.785714285714285</v>
      </c>
      <c r="D108" s="371">
        <f>+D109-D110</f>
        <v>7000</v>
      </c>
      <c r="E108" s="371">
        <f>+E109-E110</f>
        <v>7000</v>
      </c>
      <c r="F108" s="372">
        <f>+F109-F110</f>
        <v>-3205</v>
      </c>
    </row>
    <row r="109" spans="1:6" ht="22.5">
      <c r="A109" s="143" t="s">
        <v>420</v>
      </c>
      <c r="B109" s="13" t="s">
        <v>16</v>
      </c>
      <c r="C109" s="526">
        <f>+C50</f>
        <v>-45.785714285714285</v>
      </c>
      <c r="D109" s="355">
        <f>+D50</f>
        <v>7000</v>
      </c>
      <c r="E109" s="355">
        <f>+E50</f>
        <v>7000</v>
      </c>
      <c r="F109" s="356">
        <f>+F50</f>
        <v>-3205</v>
      </c>
    </row>
    <row r="110" spans="1:6" ht="12" customHeight="1" thickBot="1">
      <c r="A110" s="142" t="s">
        <v>421</v>
      </c>
      <c r="B110" s="40" t="s">
        <v>17</v>
      </c>
      <c r="C110" s="527">
        <f>+C92</f>
        <v>0</v>
      </c>
      <c r="D110" s="357">
        <f>+D92</f>
        <v>0</v>
      </c>
      <c r="E110" s="357">
        <f>+E92</f>
        <v>0</v>
      </c>
      <c r="F110" s="358">
        <f>+F92</f>
        <v>0</v>
      </c>
    </row>
    <row r="112" ht="15.75">
      <c r="B112" s="160"/>
    </row>
  </sheetData>
  <sheetProtection sheet="1"/>
  <mergeCells count="21">
    <mergeCell ref="A2:B2"/>
    <mergeCell ref="E2:F2"/>
    <mergeCell ref="A58:F58"/>
    <mergeCell ref="A3:A4"/>
    <mergeCell ref="B3:B4"/>
    <mergeCell ref="D3:F3"/>
    <mergeCell ref="C3:C4"/>
    <mergeCell ref="A107:B107"/>
    <mergeCell ref="E107:F107"/>
    <mergeCell ref="A63:A64"/>
    <mergeCell ref="A62:B62"/>
    <mergeCell ref="A103:B103"/>
    <mergeCell ref="E103:F103"/>
    <mergeCell ref="A102:F102"/>
    <mergeCell ref="C63:C64"/>
    <mergeCell ref="E62:F62"/>
    <mergeCell ref="A106:F106"/>
    <mergeCell ref="D63:F63"/>
    <mergeCell ref="B63:B64"/>
    <mergeCell ref="A100:E100"/>
    <mergeCell ref="A61:F61"/>
  </mergeCells>
  <printOptions horizontalCentered="1"/>
  <pageMargins left="0.5905511811023623" right="0.5118110236220472" top="0.984251968503937" bottom="0.3937007874015748" header="0.2362204724409449" footer="0"/>
  <pageSetup fitToHeight="2" fitToWidth="3" horizontalDpi="600" verticalDpi="600" orientation="portrait" paperSize="9" scale="93" r:id="rId1"/>
  <headerFooter alignWithMargins="0">
    <oddHeader>&amp;C&amp;"Times New Roman CE,Félkövér"
Pilisszentlászló Község Önkormányzat
2012. ÉVI ZÁRSZÁMADÁSÁNAK PÉNZÜGYI MÉRLEGE
&amp;R&amp;"Times New Roman CE,Félkövér dőlt"
&amp;11 1. melléklet a   /2013. (.....) önkormányzati rendelethez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9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6.875" style="443" customWidth="1"/>
    <col min="2" max="2" width="37.625" style="446" customWidth="1"/>
    <col min="3" max="5" width="11.875" style="443" customWidth="1"/>
    <col min="6" max="6" width="37.50390625" style="443" customWidth="1"/>
    <col min="7" max="9" width="11.875" style="443" customWidth="1"/>
    <col min="10" max="16384" width="9.375" style="443" customWidth="1"/>
  </cols>
  <sheetData>
    <row r="1" spans="2:9" ht="39.75" customHeight="1">
      <c r="B1" s="444" t="s">
        <v>18</v>
      </c>
      <c r="C1" s="445"/>
      <c r="D1" s="445"/>
      <c r="E1" s="445"/>
      <c r="F1" s="445"/>
      <c r="G1" s="445"/>
      <c r="H1" s="445"/>
      <c r="I1" s="445"/>
    </row>
    <row r="2" spans="8:9" ht="13.5" thickBot="1">
      <c r="H2" s="583" t="s">
        <v>84</v>
      </c>
      <c r="I2" s="584"/>
    </row>
    <row r="3" spans="1:9" ht="18" customHeight="1" thickBot="1">
      <c r="A3" s="581" t="s">
        <v>375</v>
      </c>
      <c r="B3" s="173" t="s">
        <v>353</v>
      </c>
      <c r="C3" s="174"/>
      <c r="D3" s="174"/>
      <c r="E3" s="174"/>
      <c r="F3" s="173" t="s">
        <v>359</v>
      </c>
      <c r="G3" s="174"/>
      <c r="H3" s="174"/>
      <c r="I3" s="175"/>
    </row>
    <row r="4" spans="1:10" s="450" customFormat="1" ht="35.25" customHeight="1" thickBot="1">
      <c r="A4" s="582"/>
      <c r="B4" s="176" t="s">
        <v>365</v>
      </c>
      <c r="C4" s="447" t="s">
        <v>504</v>
      </c>
      <c r="D4" s="447" t="s">
        <v>505</v>
      </c>
      <c r="E4" s="448" t="s">
        <v>506</v>
      </c>
      <c r="F4" s="176" t="s">
        <v>365</v>
      </c>
      <c r="G4" s="447" t="s">
        <v>504</v>
      </c>
      <c r="H4" s="447" t="s">
        <v>505</v>
      </c>
      <c r="I4" s="448" t="s">
        <v>506</v>
      </c>
      <c r="J4" s="449"/>
    </row>
    <row r="5" spans="1:9" s="450" customFormat="1" ht="12" customHeight="1" thickBot="1">
      <c r="A5" s="216">
        <v>1</v>
      </c>
      <c r="B5" s="176">
        <v>2</v>
      </c>
      <c r="C5" s="177">
        <v>3</v>
      </c>
      <c r="D5" s="177">
        <v>4</v>
      </c>
      <c r="E5" s="177">
        <v>5</v>
      </c>
      <c r="F5" s="176">
        <v>6</v>
      </c>
      <c r="G5" s="177">
        <v>7</v>
      </c>
      <c r="H5" s="177">
        <v>8</v>
      </c>
      <c r="I5" s="178">
        <v>9</v>
      </c>
    </row>
    <row r="6" spans="1:9" ht="12.75" customHeight="1">
      <c r="A6" s="451" t="s">
        <v>318</v>
      </c>
      <c r="B6" s="452" t="s">
        <v>366</v>
      </c>
      <c r="C6" s="453">
        <f>SUM('1.sz.mell.'!D7)</f>
        <v>80</v>
      </c>
      <c r="D6" s="453">
        <f>SUM('1.sz.mell.'!E7)</f>
        <v>1180</v>
      </c>
      <c r="E6" s="453">
        <f>SUM('1.sz.mell.'!F7)</f>
        <v>2564</v>
      </c>
      <c r="F6" s="452" t="s">
        <v>367</v>
      </c>
      <c r="G6" s="454">
        <f>SUM('1.sz.mell.'!D67)</f>
        <v>3462</v>
      </c>
      <c r="H6" s="454">
        <f>SUM('1.sz.mell.'!E67)</f>
        <v>3462</v>
      </c>
      <c r="I6" s="454">
        <f>SUM('1.sz.mell.'!F67)</f>
        <v>3565</v>
      </c>
    </row>
    <row r="7" spans="1:9" ht="12.75" customHeight="1">
      <c r="A7" s="455" t="s">
        <v>319</v>
      </c>
      <c r="B7" s="456" t="s">
        <v>85</v>
      </c>
      <c r="C7" s="457">
        <f>SUM('1.sz.mell.'!D8)</f>
        <v>54423</v>
      </c>
      <c r="D7" s="457">
        <f>SUM('1.sz.mell.'!E8)</f>
        <v>52973</v>
      </c>
      <c r="E7" s="457">
        <f>SUM('1.sz.mell.'!F8)</f>
        <v>72808</v>
      </c>
      <c r="F7" s="456" t="s">
        <v>368</v>
      </c>
      <c r="G7" s="454">
        <f>SUM('1.sz.mell.'!D68)</f>
        <v>922</v>
      </c>
      <c r="H7" s="454">
        <f>SUM('1.sz.mell.'!E68)</f>
        <v>922</v>
      </c>
      <c r="I7" s="454">
        <f>SUM('1.sz.mell.'!F68)</f>
        <v>645</v>
      </c>
    </row>
    <row r="8" spans="1:9" ht="12.75" customHeight="1">
      <c r="A8" s="455" t="s">
        <v>320</v>
      </c>
      <c r="B8" s="456" t="s">
        <v>387</v>
      </c>
      <c r="C8" s="457">
        <f>SUM('1.sz.mell.'!D13)</f>
        <v>13794</v>
      </c>
      <c r="D8" s="457">
        <f>SUM('1.sz.mell.'!E13)</f>
        <v>18145</v>
      </c>
      <c r="E8" s="457">
        <f>SUM('1.sz.mell.'!F13)</f>
        <v>18145</v>
      </c>
      <c r="F8" s="456" t="s">
        <v>369</v>
      </c>
      <c r="G8" s="454">
        <f>SUM('1.sz.mell.'!D69)</f>
        <v>13148</v>
      </c>
      <c r="H8" s="454">
        <f>SUM('1.sz.mell.'!E69)</f>
        <v>13148</v>
      </c>
      <c r="I8" s="454">
        <f>SUM('1.sz.mell.'!F69)</f>
        <v>25011</v>
      </c>
    </row>
    <row r="9" spans="1:9" ht="12.75" customHeight="1">
      <c r="A9" s="455" t="s">
        <v>321</v>
      </c>
      <c r="B9" s="459" t="s">
        <v>454</v>
      </c>
      <c r="C9" s="457">
        <f>SUM('1.sz.mell.'!D29)</f>
        <v>4572</v>
      </c>
      <c r="D9" s="457">
        <f>SUM('1.sz.mell.'!E29)</f>
        <v>4524</v>
      </c>
      <c r="E9" s="457">
        <f>SUM('1.sz.mell.'!F29)</f>
        <v>3606</v>
      </c>
      <c r="F9" s="460" t="s">
        <v>390</v>
      </c>
      <c r="G9" s="454">
        <f>SUM('1.sz.mell.'!D70)</f>
        <v>0</v>
      </c>
      <c r="H9" s="454">
        <f>SUM('1.sz.mell.'!E70)</f>
        <v>0</v>
      </c>
      <c r="I9" s="454">
        <f>SUM('1.sz.mell.'!F70)</f>
        <v>0</v>
      </c>
    </row>
    <row r="10" spans="1:9" ht="12.75" customHeight="1">
      <c r="A10" s="455" t="s">
        <v>322</v>
      </c>
      <c r="B10" s="456" t="s">
        <v>391</v>
      </c>
      <c r="C10" s="457"/>
      <c r="D10" s="457"/>
      <c r="E10" s="457">
        <v>450</v>
      </c>
      <c r="F10" s="456" t="s">
        <v>443</v>
      </c>
      <c r="G10" s="457"/>
      <c r="H10" s="457"/>
      <c r="I10" s="458"/>
    </row>
    <row r="11" spans="1:9" ht="12.75" customHeight="1">
      <c r="A11" s="455" t="s">
        <v>323</v>
      </c>
      <c r="B11" s="456" t="s">
        <v>86</v>
      </c>
      <c r="C11" s="457"/>
      <c r="D11" s="457"/>
      <c r="E11" s="461"/>
      <c r="F11" s="456" t="s">
        <v>455</v>
      </c>
      <c r="G11" s="457">
        <f>SUM('1.sz.mell.'!D72)</f>
        <v>58337</v>
      </c>
      <c r="H11" s="457">
        <f>SUM('1.sz.mell.'!E72)</f>
        <v>58338</v>
      </c>
      <c r="I11" s="457">
        <f>SUM('1.sz.mell.'!F72)</f>
        <v>54995</v>
      </c>
    </row>
    <row r="12" spans="1:9" ht="12.75" customHeight="1">
      <c r="A12" s="455" t="s">
        <v>324</v>
      </c>
      <c r="B12" s="456" t="s">
        <v>87</v>
      </c>
      <c r="C12" s="457">
        <f>SUM('1.sz.mell.'!D42)</f>
        <v>0</v>
      </c>
      <c r="D12" s="457">
        <f>SUM('1.sz.mell.'!E42)</f>
        <v>199</v>
      </c>
      <c r="E12" s="457">
        <f>SUM('1.sz.mell.'!F42)</f>
        <v>0</v>
      </c>
      <c r="F12" s="456" t="s">
        <v>88</v>
      </c>
      <c r="G12" s="457">
        <f>SUM('1.sz.mell.'!D73)</f>
        <v>0</v>
      </c>
      <c r="H12" s="457">
        <f>SUM('1.sz.mell.'!E73)</f>
        <v>0</v>
      </c>
      <c r="I12" s="457">
        <f>SUM('1.sz.mell.'!F73)</f>
        <v>0</v>
      </c>
    </row>
    <row r="13" spans="1:9" ht="12.75" customHeight="1">
      <c r="A13" s="455" t="s">
        <v>325</v>
      </c>
      <c r="B13" s="456"/>
      <c r="C13" s="457"/>
      <c r="D13" s="457"/>
      <c r="E13" s="457"/>
      <c r="F13" s="456" t="s">
        <v>456</v>
      </c>
      <c r="G13" s="458">
        <f>SUM('1.sz.mell.'!D75)</f>
        <v>0</v>
      </c>
      <c r="H13" s="458">
        <f>SUM('1.sz.mell.'!E75)</f>
        <v>0</v>
      </c>
      <c r="I13" s="458">
        <f>SUM('1.sz.mell.'!F75)</f>
        <v>0</v>
      </c>
    </row>
    <row r="14" spans="1:9" ht="12.75" customHeight="1">
      <c r="A14" s="455" t="s">
        <v>326</v>
      </c>
      <c r="B14" s="462"/>
      <c r="C14" s="457"/>
      <c r="D14" s="457"/>
      <c r="E14" s="461"/>
      <c r="F14" s="456" t="s">
        <v>350</v>
      </c>
      <c r="G14" s="457"/>
      <c r="H14" s="457"/>
      <c r="I14" s="458"/>
    </row>
    <row r="15" spans="1:9" ht="12.75" customHeight="1">
      <c r="A15" s="455" t="s">
        <v>327</v>
      </c>
      <c r="B15" s="456"/>
      <c r="C15" s="457"/>
      <c r="D15" s="457"/>
      <c r="E15" s="457"/>
      <c r="F15" s="456" t="s">
        <v>446</v>
      </c>
      <c r="G15" s="457">
        <v>7293</v>
      </c>
      <c r="H15" s="457">
        <v>10681</v>
      </c>
      <c r="I15" s="458">
        <v>7411</v>
      </c>
    </row>
    <row r="16" spans="1:9" ht="12.75" customHeight="1">
      <c r="A16" s="455" t="s">
        <v>328</v>
      </c>
      <c r="B16" s="456"/>
      <c r="C16" s="457"/>
      <c r="D16" s="457"/>
      <c r="E16" s="457"/>
      <c r="F16" s="456" t="s">
        <v>19</v>
      </c>
      <c r="G16" s="458">
        <f>SUM('1.sz.mell.'!D78)</f>
        <v>0</v>
      </c>
      <c r="H16" s="458">
        <f>SUM('1.sz.mell.'!E78)</f>
        <v>0</v>
      </c>
      <c r="I16" s="458">
        <f>SUM('1.sz.mell.'!F78)</f>
        <v>0</v>
      </c>
    </row>
    <row r="17" spans="1:9" ht="12.75" customHeight="1" thickBot="1">
      <c r="A17" s="455" t="s">
        <v>329</v>
      </c>
      <c r="B17" s="463"/>
      <c r="C17" s="464"/>
      <c r="D17" s="464"/>
      <c r="E17" s="464"/>
      <c r="F17" s="456" t="s">
        <v>351</v>
      </c>
      <c r="G17" s="465">
        <f>SUM('1.sz.mell.'!D87)</f>
        <v>0</v>
      </c>
      <c r="H17" s="465">
        <f>SUM('1.sz.mell.'!E87)</f>
        <v>0</v>
      </c>
      <c r="I17" s="465">
        <f>SUM('1.sz.mell.'!F87)</f>
        <v>0</v>
      </c>
    </row>
    <row r="18" spans="1:9" ht="15.75" customHeight="1" thickBot="1">
      <c r="A18" s="466" t="s">
        <v>330</v>
      </c>
      <c r="B18" s="467" t="s">
        <v>121</v>
      </c>
      <c r="C18" s="468">
        <f>SUM(C6:C17)</f>
        <v>72869</v>
      </c>
      <c r="D18" s="468">
        <f>SUM(D6:D17)</f>
        <v>77021</v>
      </c>
      <c r="E18" s="468">
        <f>SUM(E6:E17)</f>
        <v>97573</v>
      </c>
      <c r="F18" s="469" t="s">
        <v>122</v>
      </c>
      <c r="G18" s="468">
        <f>SUM(G6:G17)</f>
        <v>83162</v>
      </c>
      <c r="H18" s="468">
        <f>SUM(H6:H17)</f>
        <v>86551</v>
      </c>
      <c r="I18" s="470">
        <f>SUM(I6:I17)</f>
        <v>91627</v>
      </c>
    </row>
    <row r="19" spans="1:9" ht="12.75" customHeight="1">
      <c r="A19" s="471" t="s">
        <v>331</v>
      </c>
      <c r="B19" s="460" t="s">
        <v>20</v>
      </c>
      <c r="C19" s="472">
        <f>SUM('1.sz.mell.'!D48)</f>
        <v>0</v>
      </c>
      <c r="D19" s="472">
        <f>SUM('1.sz.mell.'!E48)</f>
        <v>0</v>
      </c>
      <c r="E19" s="472">
        <f>SUM('1.sz.mell.'!F48)</f>
        <v>0</v>
      </c>
      <c r="F19" s="456" t="s">
        <v>4</v>
      </c>
      <c r="G19" s="474">
        <f>SUM('1.sz.mell.'!D93)</f>
        <v>0</v>
      </c>
      <c r="H19" s="474">
        <f>SUM('1.sz.mell.'!E93)</f>
        <v>0</v>
      </c>
      <c r="I19" s="474">
        <f>SUM('1.sz.mell.'!F93)</f>
        <v>0</v>
      </c>
    </row>
    <row r="20" spans="1:9" ht="12.75" customHeight="1">
      <c r="A20" s="475" t="s">
        <v>332</v>
      </c>
      <c r="B20" s="456" t="s">
        <v>21</v>
      </c>
      <c r="C20" s="476"/>
      <c r="D20" s="476"/>
      <c r="E20" s="476"/>
      <c r="F20" s="456" t="s">
        <v>5</v>
      </c>
      <c r="G20" s="477"/>
      <c r="H20" s="477"/>
      <c r="I20" s="478">
        <f>SUM('1.sz.mell.'!F94)</f>
        <v>0</v>
      </c>
    </row>
    <row r="21" spans="1:9" ht="12.75" customHeight="1">
      <c r="A21" s="455" t="s">
        <v>333</v>
      </c>
      <c r="B21" s="456" t="s">
        <v>149</v>
      </c>
      <c r="C21" s="477">
        <f>SUM('1.sz.mell.'!D51)</f>
        <v>0</v>
      </c>
      <c r="D21" s="477">
        <f>SUM('1.sz.mell.'!E51)</f>
        <v>0</v>
      </c>
      <c r="E21" s="477"/>
      <c r="F21" s="456" t="s">
        <v>6</v>
      </c>
      <c r="G21" s="477"/>
      <c r="H21" s="477"/>
      <c r="I21" s="478"/>
    </row>
    <row r="22" spans="1:9" ht="12.75" customHeight="1">
      <c r="A22" s="455" t="s">
        <v>334</v>
      </c>
      <c r="B22" s="456" t="s">
        <v>478</v>
      </c>
      <c r="C22" s="477"/>
      <c r="D22" s="477"/>
      <c r="E22" s="477"/>
      <c r="F22" s="456" t="s">
        <v>22</v>
      </c>
      <c r="G22" s="477"/>
      <c r="H22" s="477"/>
      <c r="I22" s="478"/>
    </row>
    <row r="23" spans="1:9" ht="12.75" customHeight="1">
      <c r="A23" s="455" t="s">
        <v>335</v>
      </c>
      <c r="B23" s="456" t="s">
        <v>148</v>
      </c>
      <c r="C23" s="477"/>
      <c r="D23" s="477"/>
      <c r="E23" s="477"/>
      <c r="F23" s="460" t="s">
        <v>23</v>
      </c>
      <c r="G23" s="477"/>
      <c r="H23" s="477"/>
      <c r="I23" s="478"/>
    </row>
    <row r="24" spans="1:9" ht="12.75" customHeight="1">
      <c r="A24" s="455"/>
      <c r="B24" s="456" t="s">
        <v>148</v>
      </c>
      <c r="C24" s="477"/>
      <c r="D24" s="477"/>
      <c r="E24" s="477"/>
      <c r="F24" s="460"/>
      <c r="G24" s="477"/>
      <c r="H24" s="477"/>
      <c r="I24" s="478"/>
    </row>
    <row r="25" spans="1:9" ht="12.75" customHeight="1">
      <c r="A25" s="455" t="s">
        <v>336</v>
      </c>
      <c r="B25" s="456" t="s">
        <v>24</v>
      </c>
      <c r="C25" s="477"/>
      <c r="D25" s="477"/>
      <c r="E25" s="477"/>
      <c r="F25" s="456" t="s">
        <v>25</v>
      </c>
      <c r="G25" s="477"/>
      <c r="H25" s="477"/>
      <c r="I25" s="478"/>
    </row>
    <row r="26" spans="1:9" ht="12.75" customHeight="1">
      <c r="A26" s="479" t="s">
        <v>337</v>
      </c>
      <c r="B26" s="460" t="s">
        <v>26</v>
      </c>
      <c r="C26" s="473"/>
      <c r="D26" s="473"/>
      <c r="E26" s="473"/>
      <c r="F26" s="452" t="s">
        <v>27</v>
      </c>
      <c r="G26" s="473"/>
      <c r="H26" s="473"/>
      <c r="I26" s="474"/>
    </row>
    <row r="27" spans="1:9" ht="12.75" customHeight="1">
      <c r="A27" s="455" t="s">
        <v>338</v>
      </c>
      <c r="B27" s="456" t="s">
        <v>28</v>
      </c>
      <c r="C27" s="477"/>
      <c r="D27" s="477"/>
      <c r="E27" s="477"/>
      <c r="F27" s="456" t="s">
        <v>29</v>
      </c>
      <c r="G27" s="477"/>
      <c r="H27" s="477"/>
      <c r="I27" s="478"/>
    </row>
    <row r="28" spans="1:9" ht="12.75" customHeight="1">
      <c r="A28" s="451" t="s">
        <v>339</v>
      </c>
      <c r="B28" s="452" t="s">
        <v>30</v>
      </c>
      <c r="C28" s="480"/>
      <c r="D28" s="480"/>
      <c r="E28" s="480"/>
      <c r="F28" s="452" t="s">
        <v>194</v>
      </c>
      <c r="G28" s="480"/>
      <c r="H28" s="480"/>
      <c r="I28" s="481">
        <f>SUM('1.sz.mell.'!F98)</f>
        <v>0</v>
      </c>
    </row>
    <row r="29" spans="1:9" ht="12.75" customHeight="1">
      <c r="A29" s="482" t="s">
        <v>340</v>
      </c>
      <c r="B29" s="463" t="s">
        <v>31</v>
      </c>
      <c r="C29" s="483"/>
      <c r="D29" s="483"/>
      <c r="E29" s="483"/>
      <c r="F29" s="463"/>
      <c r="G29" s="483"/>
      <c r="H29" s="483"/>
      <c r="I29" s="484"/>
    </row>
    <row r="30" spans="1:9" ht="12.75" customHeight="1" thickBot="1">
      <c r="A30" s="485" t="s">
        <v>341</v>
      </c>
      <c r="B30" s="486" t="s">
        <v>123</v>
      </c>
      <c r="C30" s="487"/>
      <c r="D30" s="487"/>
      <c r="E30" s="488">
        <f>SUM('1.sz.mell.'!F56)</f>
        <v>-3205</v>
      </c>
      <c r="F30" s="486"/>
      <c r="G30" s="487"/>
      <c r="H30" s="487"/>
      <c r="I30" s="489"/>
    </row>
    <row r="31" spans="1:9" ht="15.75" customHeight="1" thickBot="1">
      <c r="A31" s="466" t="s">
        <v>342</v>
      </c>
      <c r="B31" s="467" t="s">
        <v>32</v>
      </c>
      <c r="C31" s="468">
        <f>SUM(C21:C30)</f>
        <v>0</v>
      </c>
      <c r="D31" s="468">
        <f>SUM(D21:D30)</f>
        <v>0</v>
      </c>
      <c r="E31" s="468">
        <f>SUM(E21:E30)</f>
        <v>-3205</v>
      </c>
      <c r="F31" s="467" t="s">
        <v>211</v>
      </c>
      <c r="G31" s="468">
        <f>SUM(G19:G30)</f>
        <v>0</v>
      </c>
      <c r="H31" s="468">
        <f>SUM(H19:H30)</f>
        <v>0</v>
      </c>
      <c r="I31" s="470">
        <f>SUM(I19:I30)</f>
        <v>0</v>
      </c>
    </row>
    <row r="32" spans="1:9" ht="18" customHeight="1" thickBot="1">
      <c r="A32" s="466" t="s">
        <v>343</v>
      </c>
      <c r="B32" s="490" t="s">
        <v>33</v>
      </c>
      <c r="C32" s="468">
        <f>+C18+C19+C20+C31</f>
        <v>72869</v>
      </c>
      <c r="D32" s="468">
        <f>+D18+D19+D20+D31</f>
        <v>77021</v>
      </c>
      <c r="E32" s="468">
        <f>+E18+E19+E20+E31</f>
        <v>94368</v>
      </c>
      <c r="F32" s="490" t="s">
        <v>34</v>
      </c>
      <c r="G32" s="468">
        <f>+G18+G31</f>
        <v>83162</v>
      </c>
      <c r="H32" s="468">
        <f>+H18+H31</f>
        <v>86551</v>
      </c>
      <c r="I32" s="470">
        <f>+I18+I31</f>
        <v>91627</v>
      </c>
    </row>
    <row r="33" spans="1:10" ht="18" customHeight="1" thickBot="1">
      <c r="A33" s="466" t="s">
        <v>344</v>
      </c>
      <c r="B33" s="491" t="s">
        <v>209</v>
      </c>
      <c r="C33" s="492">
        <f>IF(((G18-C18)&gt;0),G18-C18,"----")</f>
        <v>10293</v>
      </c>
      <c r="D33" s="492">
        <f>IF(((H18-D18)&gt;0),H18-D18,"----")</f>
        <v>9530</v>
      </c>
      <c r="E33" s="492" t="str">
        <f>IF(((I18-E18)&gt;0),I18-E18,"----")</f>
        <v>----</v>
      </c>
      <c r="F33" s="493" t="s">
        <v>210</v>
      </c>
      <c r="G33" s="494" t="str">
        <f>IF(((C18-G18)&gt;0),C18-G18,"----")</f>
        <v>----</v>
      </c>
      <c r="H33" s="494" t="str">
        <f>IF(((D18-H18)&gt;0),D18-H18,"----")</f>
        <v>----</v>
      </c>
      <c r="I33" s="495">
        <f>IF(((E18-I18)&gt;0),E18-I18,"----")</f>
        <v>5946</v>
      </c>
      <c r="J33" s="496"/>
    </row>
    <row r="36" spans="2:5" ht="12">
      <c r="B36" s="497"/>
      <c r="C36" s="498">
        <f>+C24+C25+C35</f>
        <v>0</v>
      </c>
      <c r="D36" s="499">
        <f>+D24+D25+D35</f>
        <v>0</v>
      </c>
      <c r="E36" s="498">
        <f>+E24+E25+E35</f>
        <v>0</v>
      </c>
    </row>
    <row r="37" spans="3:5" ht="12">
      <c r="C37" s="500"/>
      <c r="D37" s="500"/>
      <c r="E37" s="500"/>
    </row>
    <row r="38" spans="3:5" ht="12">
      <c r="C38" s="498">
        <f>+C26+C27+C37</f>
        <v>0</v>
      </c>
      <c r="D38" s="499">
        <f>+D26+D27+D37</f>
        <v>0</v>
      </c>
      <c r="E38" s="498">
        <f>+E26+E27+E37</f>
        <v>0</v>
      </c>
    </row>
    <row r="39" spans="3:5" ht="12">
      <c r="C39" s="500"/>
      <c r="D39" s="500"/>
      <c r="E39" s="500"/>
    </row>
  </sheetData>
  <sheetProtection sheet="1"/>
  <mergeCells count="2">
    <mergeCell ref="A3:A4"/>
    <mergeCell ref="H2:I2"/>
  </mergeCells>
  <printOptions horizontalCentered="1"/>
  <pageMargins left="0.44" right="0.48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view="pageLayout" workbookViewId="0" topLeftCell="A1">
      <selection activeCell="F30" sqref="F30"/>
    </sheetView>
  </sheetViews>
  <sheetFormatPr defaultColWidth="9.00390625" defaultRowHeight="12.75"/>
  <cols>
    <col min="1" max="1" width="6.875" style="170" customWidth="1"/>
    <col min="2" max="2" width="37.625" style="171" customWidth="1"/>
    <col min="3" max="5" width="11.875" style="170" customWidth="1"/>
    <col min="6" max="6" width="37.625" style="170" customWidth="1"/>
    <col min="7" max="9" width="11.875" style="170" customWidth="1"/>
    <col min="10" max="16384" width="9.375" style="170" customWidth="1"/>
  </cols>
  <sheetData>
    <row r="1" spans="2:9" ht="39.75" customHeight="1">
      <c r="B1" s="168" t="s">
        <v>114</v>
      </c>
      <c r="C1" s="169"/>
      <c r="D1" s="169"/>
      <c r="E1" s="169"/>
      <c r="F1" s="169"/>
      <c r="G1" s="169"/>
      <c r="H1" s="169"/>
      <c r="I1" s="169"/>
    </row>
    <row r="2" spans="8:9" ht="14.25" thickBot="1">
      <c r="H2" s="587" t="s">
        <v>84</v>
      </c>
      <c r="I2" s="584"/>
    </row>
    <row r="3" spans="1:9" ht="24" customHeight="1" thickBot="1">
      <c r="A3" s="585" t="s">
        <v>375</v>
      </c>
      <c r="B3" s="173" t="s">
        <v>353</v>
      </c>
      <c r="C3" s="174"/>
      <c r="D3" s="174"/>
      <c r="E3" s="174"/>
      <c r="F3" s="173" t="s">
        <v>359</v>
      </c>
      <c r="G3" s="174"/>
      <c r="H3" s="174"/>
      <c r="I3" s="175"/>
    </row>
    <row r="4" spans="1:10" s="179" customFormat="1" ht="35.25" customHeight="1" thickBot="1">
      <c r="A4" s="586"/>
      <c r="B4" s="176" t="s">
        <v>365</v>
      </c>
      <c r="C4" s="447" t="s">
        <v>504</v>
      </c>
      <c r="D4" s="447" t="s">
        <v>505</v>
      </c>
      <c r="E4" s="448" t="s">
        <v>506</v>
      </c>
      <c r="F4" s="176" t="s">
        <v>365</v>
      </c>
      <c r="G4" s="447" t="s">
        <v>504</v>
      </c>
      <c r="H4" s="447" t="s">
        <v>505</v>
      </c>
      <c r="I4" s="448" t="s">
        <v>506</v>
      </c>
      <c r="J4" s="501"/>
    </row>
    <row r="5" spans="1:9" s="179" customFormat="1" ht="12" customHeight="1" thickBot="1">
      <c r="A5" s="225">
        <v>1</v>
      </c>
      <c r="B5" s="360">
        <v>2</v>
      </c>
      <c r="C5" s="361">
        <v>3</v>
      </c>
      <c r="D5" s="361">
        <v>4</v>
      </c>
      <c r="E5" s="361">
        <v>5</v>
      </c>
      <c r="F5" s="360">
        <v>6</v>
      </c>
      <c r="G5" s="361">
        <v>7</v>
      </c>
      <c r="H5" s="361">
        <v>8</v>
      </c>
      <c r="I5" s="362">
        <v>9</v>
      </c>
    </row>
    <row r="6" spans="1:9" ht="12.75" customHeight="1">
      <c r="A6" s="345" t="s">
        <v>318</v>
      </c>
      <c r="B6" s="340" t="s">
        <v>208</v>
      </c>
      <c r="C6" s="180">
        <f>SUM('1.sz.mell.'!D24)</f>
        <v>0</v>
      </c>
      <c r="D6" s="180">
        <f>SUM('1.sz.mell.'!E24)</f>
        <v>0</v>
      </c>
      <c r="E6" s="180">
        <f>SUM('1.sz.mell.'!F24)</f>
        <v>0</v>
      </c>
      <c r="F6" s="340" t="s">
        <v>384</v>
      </c>
      <c r="G6" s="54">
        <f>SUM('1.sz.mell.'!D80)</f>
        <v>0</v>
      </c>
      <c r="H6" s="54">
        <f>SUM('1.sz.mell.'!E80)</f>
        <v>4000</v>
      </c>
      <c r="I6" s="54">
        <f>SUM('1.sz.mell.'!F80)</f>
        <v>4171</v>
      </c>
    </row>
    <row r="7" spans="1:9" ht="12.75" customHeight="1">
      <c r="A7" s="346" t="s">
        <v>319</v>
      </c>
      <c r="B7" s="183" t="s">
        <v>35</v>
      </c>
      <c r="C7" s="181"/>
      <c r="D7" s="181"/>
      <c r="E7" s="181"/>
      <c r="F7" s="183" t="s">
        <v>393</v>
      </c>
      <c r="G7" s="53">
        <f>SUM('1.sz.mell.'!D81)</f>
        <v>0</v>
      </c>
      <c r="H7" s="53">
        <f>SUM('1.sz.mell.'!E81)</f>
        <v>0</v>
      </c>
      <c r="I7" s="53">
        <f>SUM('1.sz.mell.'!F81)</f>
        <v>0</v>
      </c>
    </row>
    <row r="8" spans="1:9" ht="24" customHeight="1">
      <c r="A8" s="346" t="s">
        <v>320</v>
      </c>
      <c r="B8" s="183" t="s">
        <v>89</v>
      </c>
      <c r="C8" s="181"/>
      <c r="D8" s="181"/>
      <c r="E8" s="181">
        <f>SUM('1.sz.mell.'!F38)</f>
        <v>0</v>
      </c>
      <c r="F8" s="183" t="s">
        <v>437</v>
      </c>
      <c r="G8" s="181"/>
      <c r="H8" s="181"/>
      <c r="I8" s="53"/>
    </row>
    <row r="9" spans="1:9" ht="12.75" customHeight="1">
      <c r="A9" s="346" t="s">
        <v>321</v>
      </c>
      <c r="B9" s="183" t="s">
        <v>90</v>
      </c>
      <c r="C9" s="181">
        <f>SUM('1.sz.mell.'!D39)</f>
        <v>0</v>
      </c>
      <c r="D9" s="181">
        <f>SUM('1.sz.mell.'!E39)</f>
        <v>0</v>
      </c>
      <c r="E9" s="181">
        <f>SUM('1.sz.mell.'!F39)</f>
        <v>0</v>
      </c>
      <c r="F9" s="183" t="s">
        <v>385</v>
      </c>
      <c r="G9" s="181"/>
      <c r="H9" s="181"/>
      <c r="I9" s="53"/>
    </row>
    <row r="10" spans="1:9" ht="12.75" customHeight="1">
      <c r="A10" s="346" t="s">
        <v>322</v>
      </c>
      <c r="B10" s="183" t="s">
        <v>357</v>
      </c>
      <c r="C10" s="181"/>
      <c r="D10" s="181"/>
      <c r="E10" s="181"/>
      <c r="F10" s="183" t="s">
        <v>36</v>
      </c>
      <c r="G10" s="181"/>
      <c r="H10" s="181"/>
      <c r="I10" s="53"/>
    </row>
    <row r="11" spans="1:9" ht="12.75" customHeight="1">
      <c r="A11" s="346" t="s">
        <v>323</v>
      </c>
      <c r="B11" s="183" t="s">
        <v>124</v>
      </c>
      <c r="C11" s="181"/>
      <c r="D11" s="181"/>
      <c r="E11" s="182"/>
      <c r="F11" s="183" t="s">
        <v>91</v>
      </c>
      <c r="G11" s="53">
        <f>SUM('1.sz.mell.'!D86)</f>
        <v>0</v>
      </c>
      <c r="H11" s="53">
        <f>SUM('1.sz.mell.'!E86)</f>
        <v>0</v>
      </c>
      <c r="I11" s="53">
        <f>SUM('1.sz.mell.'!F86)</f>
        <v>0</v>
      </c>
    </row>
    <row r="12" spans="1:9" ht="12.75" customHeight="1">
      <c r="A12" s="346" t="s">
        <v>324</v>
      </c>
      <c r="B12" s="183" t="s">
        <v>92</v>
      </c>
      <c r="C12" s="181"/>
      <c r="D12" s="181"/>
      <c r="E12" s="181"/>
      <c r="F12" s="183" t="s">
        <v>93</v>
      </c>
      <c r="G12" s="53">
        <f>SUM('1.sz.mell.'!D85)</f>
        <v>0</v>
      </c>
      <c r="H12" s="53">
        <f>SUM('1.sz.mell.'!E85)</f>
        <v>0</v>
      </c>
      <c r="I12" s="53">
        <f>SUM('1.sz.mell.'!F85)</f>
        <v>0</v>
      </c>
    </row>
    <row r="13" spans="1:9" ht="12.75" customHeight="1">
      <c r="A13" s="346" t="s">
        <v>325</v>
      </c>
      <c r="B13" s="183" t="s">
        <v>392</v>
      </c>
      <c r="C13" s="181"/>
      <c r="D13" s="181"/>
      <c r="E13" s="181"/>
      <c r="F13" s="341" t="s">
        <v>465</v>
      </c>
      <c r="G13" s="181"/>
      <c r="H13" s="181"/>
      <c r="I13" s="53"/>
    </row>
    <row r="14" spans="1:9" ht="12.75" customHeight="1">
      <c r="A14" s="346" t="s">
        <v>326</v>
      </c>
      <c r="B14" s="183" t="s">
        <v>94</v>
      </c>
      <c r="C14" s="182">
        <f>SUM('1.sz.mell.'!D44)</f>
        <v>0</v>
      </c>
      <c r="D14" s="182">
        <f>SUM('1.sz.mell.'!E44)</f>
        <v>0</v>
      </c>
      <c r="E14" s="182">
        <f>SUM('1.sz.mell.'!F44)</f>
        <v>0</v>
      </c>
      <c r="F14" s="183" t="s">
        <v>37</v>
      </c>
      <c r="G14" s="181"/>
      <c r="H14" s="181"/>
      <c r="I14" s="53"/>
    </row>
    <row r="15" spans="1:9" ht="12.75" customHeight="1" thickBot="1">
      <c r="A15" s="346" t="s">
        <v>327</v>
      </c>
      <c r="B15" s="183" t="s">
        <v>491</v>
      </c>
      <c r="C15" s="53">
        <f>SUM('1.sz.mell.'!D43)</f>
        <v>0</v>
      </c>
      <c r="D15" s="53">
        <f>SUM('1.sz.mell.'!E43)</f>
        <v>0</v>
      </c>
      <c r="E15" s="53">
        <f>SUM('1.sz.mell.'!F43)</f>
        <v>0</v>
      </c>
      <c r="F15" s="183" t="s">
        <v>362</v>
      </c>
      <c r="G15" s="181"/>
      <c r="H15" s="181"/>
      <c r="I15" s="53"/>
    </row>
    <row r="16" spans="1:9" ht="15.75" customHeight="1" thickBot="1">
      <c r="A16" s="347" t="s">
        <v>328</v>
      </c>
      <c r="B16" s="348" t="s">
        <v>121</v>
      </c>
      <c r="C16" s="330">
        <f>SUM(C6:C15)</f>
        <v>0</v>
      </c>
      <c r="D16" s="330">
        <f>SUM(D6:D15)</f>
        <v>0</v>
      </c>
      <c r="E16" s="330">
        <f>SUM(E6:E15)</f>
        <v>0</v>
      </c>
      <c r="F16" s="348" t="s">
        <v>122</v>
      </c>
      <c r="G16" s="330">
        <f>SUM(G6:G15)</f>
        <v>0</v>
      </c>
      <c r="H16" s="330">
        <f>SUM(H6:H15)</f>
        <v>4000</v>
      </c>
      <c r="I16" s="365">
        <f>SUM(I6:I15)</f>
        <v>4171</v>
      </c>
    </row>
    <row r="17" spans="1:9" ht="12.75" customHeight="1">
      <c r="A17" s="396" t="s">
        <v>329</v>
      </c>
      <c r="B17" s="392" t="s">
        <v>38</v>
      </c>
      <c r="C17" s="502"/>
      <c r="D17" s="502"/>
      <c r="E17" s="502"/>
      <c r="F17" s="341" t="s">
        <v>4</v>
      </c>
      <c r="G17" s="503"/>
      <c r="H17" s="503"/>
      <c r="I17" s="504"/>
    </row>
    <row r="18" spans="1:9" ht="12.75" customHeight="1">
      <c r="A18" s="346" t="s">
        <v>330</v>
      </c>
      <c r="B18" s="341" t="s">
        <v>149</v>
      </c>
      <c r="C18" s="505"/>
      <c r="D18" s="505"/>
      <c r="E18" s="505"/>
      <c r="F18" s="341" t="s">
        <v>5</v>
      </c>
      <c r="G18" s="505"/>
      <c r="H18" s="505"/>
      <c r="I18" s="506"/>
    </row>
    <row r="19" spans="1:9" ht="12.75" customHeight="1">
      <c r="A19" s="346" t="s">
        <v>331</v>
      </c>
      <c r="B19" s="341" t="s">
        <v>95</v>
      </c>
      <c r="C19" s="505">
        <f>SUM('1.sz.mell.'!D53)</f>
        <v>0</v>
      </c>
      <c r="D19" s="505">
        <f>SUM('1.sz.mell.'!E53)</f>
        <v>0</v>
      </c>
      <c r="E19" s="505">
        <f>SUM('1.sz.mell.'!F53)</f>
        <v>0</v>
      </c>
      <c r="F19" s="341" t="s">
        <v>6</v>
      </c>
      <c r="G19" s="505"/>
      <c r="H19" s="505"/>
      <c r="I19" s="506"/>
    </row>
    <row r="20" spans="1:9" ht="12.75" customHeight="1">
      <c r="A20" s="346" t="s">
        <v>332</v>
      </c>
      <c r="B20" s="341" t="s">
        <v>148</v>
      </c>
      <c r="C20" s="505"/>
      <c r="D20" s="505"/>
      <c r="E20" s="505"/>
      <c r="F20" s="341" t="s">
        <v>22</v>
      </c>
      <c r="G20" s="505"/>
      <c r="H20" s="505"/>
      <c r="I20" s="506"/>
    </row>
    <row r="21" spans="1:9" ht="12.75" customHeight="1">
      <c r="A21" s="346" t="s">
        <v>333</v>
      </c>
      <c r="B21" s="341" t="s">
        <v>24</v>
      </c>
      <c r="C21" s="505"/>
      <c r="D21" s="505"/>
      <c r="E21" s="505"/>
      <c r="F21" s="393" t="s">
        <v>23</v>
      </c>
      <c r="G21" s="505"/>
      <c r="H21" s="505"/>
      <c r="I21" s="506"/>
    </row>
    <row r="22" spans="1:9" ht="12.75" customHeight="1">
      <c r="A22" s="346" t="s">
        <v>334</v>
      </c>
      <c r="B22" s="393" t="s">
        <v>26</v>
      </c>
      <c r="C22" s="505"/>
      <c r="D22" s="505"/>
      <c r="E22" s="505"/>
      <c r="F22" s="341" t="s">
        <v>25</v>
      </c>
      <c r="G22" s="505"/>
      <c r="H22" s="505"/>
      <c r="I22" s="506"/>
    </row>
    <row r="23" spans="1:9" ht="12.75" customHeight="1">
      <c r="A23" s="346" t="s">
        <v>335</v>
      </c>
      <c r="B23" s="341" t="s">
        <v>28</v>
      </c>
      <c r="C23" s="505"/>
      <c r="D23" s="505"/>
      <c r="E23" s="505"/>
      <c r="F23" s="340" t="s">
        <v>27</v>
      </c>
      <c r="G23" s="505"/>
      <c r="H23" s="505"/>
      <c r="I23" s="506"/>
    </row>
    <row r="24" spans="1:9" ht="12.75" customHeight="1">
      <c r="A24" s="346" t="s">
        <v>336</v>
      </c>
      <c r="B24" s="340" t="s">
        <v>30</v>
      </c>
      <c r="C24" s="505"/>
      <c r="D24" s="505"/>
      <c r="E24" s="505"/>
      <c r="F24" s="183" t="s">
        <v>29</v>
      </c>
      <c r="G24" s="505"/>
      <c r="H24" s="505"/>
      <c r="I24" s="506"/>
    </row>
    <row r="25" spans="1:9" ht="12.75" customHeight="1">
      <c r="A25" s="346" t="s">
        <v>337</v>
      </c>
      <c r="B25" s="201" t="s">
        <v>31</v>
      </c>
      <c r="C25" s="505"/>
      <c r="D25" s="505"/>
      <c r="E25" s="505"/>
      <c r="F25" s="340" t="s">
        <v>194</v>
      </c>
      <c r="G25" s="505"/>
      <c r="H25" s="505"/>
      <c r="I25" s="506"/>
    </row>
    <row r="26" spans="1:9" ht="12.75" customHeight="1" thickBot="1">
      <c r="A26" s="349" t="s">
        <v>338</v>
      </c>
      <c r="B26" s="186" t="s">
        <v>193</v>
      </c>
      <c r="C26" s="507"/>
      <c r="D26" s="507"/>
      <c r="E26" s="507"/>
      <c r="F26" s="201"/>
      <c r="G26" s="507"/>
      <c r="H26" s="507"/>
      <c r="I26" s="508"/>
    </row>
    <row r="27" spans="1:9" ht="15.75" customHeight="1" thickBot="1">
      <c r="A27" s="347" t="s">
        <v>339</v>
      </c>
      <c r="B27" s="348" t="s">
        <v>39</v>
      </c>
      <c r="C27" s="330">
        <f>SUM(C18:C26)</f>
        <v>0</v>
      </c>
      <c r="D27" s="330">
        <f>SUM(D18:D26)</f>
        <v>0</v>
      </c>
      <c r="E27" s="330">
        <f>SUM(E18:E26)</f>
        <v>0</v>
      </c>
      <c r="F27" s="348" t="s">
        <v>40</v>
      </c>
      <c r="G27" s="366">
        <f>SUM(G17:G26)</f>
        <v>0</v>
      </c>
      <c r="H27" s="366">
        <f>SUM(H17:H26)</f>
        <v>0</v>
      </c>
      <c r="I27" s="509">
        <f>SUM(I17:I26)</f>
        <v>0</v>
      </c>
    </row>
    <row r="28" spans="1:9" ht="18" customHeight="1" thickBot="1">
      <c r="A28" s="347" t="s">
        <v>340</v>
      </c>
      <c r="B28" s="350" t="s">
        <v>41</v>
      </c>
      <c r="C28" s="187">
        <f>+C16+C17+C27</f>
        <v>0</v>
      </c>
      <c r="D28" s="189">
        <f>+D16+D17+D27</f>
        <v>0</v>
      </c>
      <c r="E28" s="187">
        <f>+E16+E17+E27</f>
        <v>0</v>
      </c>
      <c r="F28" s="350" t="s">
        <v>42</v>
      </c>
      <c r="G28" s="187">
        <f>+G16+G27</f>
        <v>0</v>
      </c>
      <c r="H28" s="189">
        <f>+H16+H27</f>
        <v>4000</v>
      </c>
      <c r="I28" s="188">
        <f>+I16+I27</f>
        <v>4171</v>
      </c>
    </row>
    <row r="29" spans="1:9" ht="18" customHeight="1" thickBot="1">
      <c r="A29" s="347" t="s">
        <v>341</v>
      </c>
      <c r="B29" s="126" t="s">
        <v>209</v>
      </c>
      <c r="C29" s="367" t="str">
        <f>IF(((G16-C16)&gt;0),G16-C16,"----")</f>
        <v>----</v>
      </c>
      <c r="D29" s="367">
        <f>IF(((H16-D16)&gt;0),H16-D16,"----")</f>
        <v>4000</v>
      </c>
      <c r="E29" s="367">
        <f>IF(((I16-E16)&gt;0),I16-E16,"----")</f>
        <v>4171</v>
      </c>
      <c r="F29" s="397" t="s">
        <v>96</v>
      </c>
      <c r="G29" s="394" t="str">
        <f>IF(((C16-G16)&gt;0),C16-G16,"----")</f>
        <v>----</v>
      </c>
      <c r="H29" s="394" t="str">
        <f>IF(((D16-H16)&gt;0),D16-H16,"----")</f>
        <v>----</v>
      </c>
      <c r="I29" s="395" t="str">
        <f>IF(((E16-I16)&gt;0),E16-I16,"----")</f>
        <v>----</v>
      </c>
    </row>
    <row r="32" spans="2:9" ht="15.75">
      <c r="B32" s="510"/>
      <c r="C32" s="171"/>
      <c r="D32" s="171"/>
      <c r="E32" s="171"/>
      <c r="F32" s="510"/>
      <c r="G32" s="171"/>
      <c r="H32" s="171"/>
      <c r="I32" s="171"/>
    </row>
    <row r="33" spans="2:6" ht="12.75">
      <c r="B33" s="511"/>
      <c r="F33" s="511"/>
    </row>
    <row r="34" spans="2:6" ht="12.75">
      <c r="B34" s="511"/>
      <c r="F34" s="511"/>
    </row>
    <row r="35" spans="2:6" ht="12.75">
      <c r="B35" s="511"/>
      <c r="F35" s="511"/>
    </row>
  </sheetData>
  <sheetProtection sheet="1"/>
  <mergeCells count="2">
    <mergeCell ref="A3:A4"/>
    <mergeCell ref="H2:I2"/>
  </mergeCells>
  <printOptions horizontalCentered="1"/>
  <pageMargins left="0.42" right="0.45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3">
      <selection activeCell="M40" sqref="M40"/>
    </sheetView>
  </sheetViews>
  <sheetFormatPr defaultColWidth="9.00390625" defaultRowHeight="12.75"/>
  <cols>
    <col min="1" max="1" width="49.375" style="0" customWidth="1"/>
    <col min="2" max="2" width="14.375" style="0" customWidth="1"/>
    <col min="3" max="3" width="67.875" style="0" customWidth="1"/>
    <col min="4" max="4" width="13.625" style="0" customWidth="1"/>
    <col min="5" max="5" width="13.00390625" style="0" customWidth="1"/>
    <col min="6" max="6" width="0.5" style="0" customWidth="1"/>
  </cols>
  <sheetData>
    <row r="1" spans="1:5" ht="18.75">
      <c r="A1" s="359" t="s">
        <v>290</v>
      </c>
      <c r="B1" s="359"/>
      <c r="E1" s="380" t="s">
        <v>144</v>
      </c>
    </row>
    <row r="3" spans="1:5" ht="15.75">
      <c r="A3" s="363" t="s">
        <v>69</v>
      </c>
      <c r="B3" s="363"/>
      <c r="E3" s="368"/>
    </row>
    <row r="4" spans="1:5" ht="12.75">
      <c r="A4" s="351"/>
      <c r="B4" s="351"/>
      <c r="E4" s="369"/>
    </row>
    <row r="5" spans="1:5" ht="12.75">
      <c r="A5" s="418" t="s">
        <v>242</v>
      </c>
      <c r="B5" s="419">
        <f>+'1.sz.mell.'!C44</f>
        <v>0</v>
      </c>
      <c r="C5" s="418" t="s">
        <v>243</v>
      </c>
      <c r="D5" s="420" t="e">
        <f>+#REF!+#REF!</f>
        <v>#REF!</v>
      </c>
      <c r="E5" s="370" t="e">
        <f>B5-D5</f>
        <v>#REF!</v>
      </c>
    </row>
    <row r="6" spans="1:5" ht="12.75">
      <c r="A6" s="418" t="s">
        <v>282</v>
      </c>
      <c r="B6" s="419">
        <f>+'1.sz.mell.'!C47</f>
        <v>125.77441077441078</v>
      </c>
      <c r="C6" s="418" t="s">
        <v>244</v>
      </c>
      <c r="D6" s="420" t="e">
        <f>+#REF!+#REF!</f>
        <v>#REF!</v>
      </c>
      <c r="E6" s="370" t="e">
        <f aca="true" t="shared" si="0" ref="E6:E37">B6-D6</f>
        <v>#REF!</v>
      </c>
    </row>
    <row r="7" spans="1:5" ht="12.75">
      <c r="A7" s="418" t="s">
        <v>283</v>
      </c>
      <c r="B7" s="419">
        <f>+'1.sz.mell.'!C54</f>
        <v>0</v>
      </c>
      <c r="C7" s="418" t="s">
        <v>245</v>
      </c>
      <c r="D7" s="420" t="e">
        <f>+#REF!+#REF!</f>
        <v>#REF!</v>
      </c>
      <c r="E7" s="370" t="e">
        <f t="shared" si="0"/>
        <v>#REF!</v>
      </c>
    </row>
    <row r="8" spans="1:5" ht="12.75">
      <c r="A8" s="381"/>
      <c r="B8" s="421"/>
      <c r="D8" s="379"/>
      <c r="E8" s="370"/>
    </row>
    <row r="9" spans="1:5" ht="15.75">
      <c r="A9" s="363" t="s">
        <v>70</v>
      </c>
      <c r="B9" s="376"/>
      <c r="D9" s="379"/>
      <c r="E9" s="370"/>
    </row>
    <row r="10" spans="1:5" ht="12.75">
      <c r="A10" s="381"/>
      <c r="B10" s="421"/>
      <c r="D10" s="379"/>
      <c r="E10" s="370"/>
    </row>
    <row r="11" spans="1:5" ht="12.75">
      <c r="A11" s="418" t="s">
        <v>246</v>
      </c>
      <c r="B11" s="419">
        <f>+'1.sz.mell.'!E44</f>
        <v>0</v>
      </c>
      <c r="C11" s="418" t="s">
        <v>247</v>
      </c>
      <c r="D11" s="379" t="e">
        <f>+#REF!+#REF!</f>
        <v>#REF!</v>
      </c>
      <c r="E11" s="370" t="e">
        <f t="shared" si="0"/>
        <v>#REF!</v>
      </c>
    </row>
    <row r="12" spans="1:5" ht="12.75">
      <c r="A12" s="418" t="s">
        <v>284</v>
      </c>
      <c r="B12" s="419">
        <f>+'1.sz.mell.'!E47</f>
        <v>77220</v>
      </c>
      <c r="C12" s="418" t="s">
        <v>248</v>
      </c>
      <c r="D12" s="379" t="e">
        <f>+#REF!+#REF!</f>
        <v>#REF!</v>
      </c>
      <c r="E12" s="370" t="e">
        <f t="shared" si="0"/>
        <v>#REF!</v>
      </c>
    </row>
    <row r="13" spans="1:5" ht="12.75">
      <c r="A13" s="418" t="s">
        <v>285</v>
      </c>
      <c r="B13" s="419">
        <f>+'1.sz.mell.'!E54</f>
        <v>0</v>
      </c>
      <c r="C13" s="418" t="s">
        <v>249</v>
      </c>
      <c r="D13" s="379" t="e">
        <f>+#REF!+#REF!</f>
        <v>#REF!</v>
      </c>
      <c r="E13" s="370" t="e">
        <f t="shared" si="0"/>
        <v>#REF!</v>
      </c>
    </row>
    <row r="14" spans="1:5" ht="12.75">
      <c r="A14" s="381"/>
      <c r="B14" s="421"/>
      <c r="D14" s="379"/>
      <c r="E14" s="370"/>
    </row>
    <row r="15" spans="1:5" ht="14.25">
      <c r="A15" s="422" t="s">
        <v>71</v>
      </c>
      <c r="B15" s="377"/>
      <c r="D15" s="379"/>
      <c r="E15" s="370"/>
    </row>
    <row r="16" spans="1:5" ht="12.75">
      <c r="A16" s="381"/>
      <c r="B16" s="421"/>
      <c r="D16" s="379"/>
      <c r="E16" s="370"/>
    </row>
    <row r="17" spans="1:5" ht="12.75">
      <c r="A17" s="381" t="s">
        <v>250</v>
      </c>
      <c r="B17" s="421">
        <f>+'1.sz.mell.'!F44</f>
        <v>0</v>
      </c>
      <c r="C17" t="s">
        <v>247</v>
      </c>
      <c r="D17" s="379" t="e">
        <f>+#REF!+#REF!</f>
        <v>#REF!</v>
      </c>
      <c r="E17" s="370" t="e">
        <f t="shared" si="0"/>
        <v>#REF!</v>
      </c>
    </row>
    <row r="18" spans="1:5" ht="12.75">
      <c r="A18" s="381" t="s">
        <v>216</v>
      </c>
      <c r="B18" s="421">
        <f>+'1.sz.mell.'!F47</f>
        <v>97123</v>
      </c>
      <c r="C18" t="s">
        <v>248</v>
      </c>
      <c r="D18" s="379" t="e">
        <f>+#REF!+#REF!</f>
        <v>#REF!</v>
      </c>
      <c r="E18" s="370" t="e">
        <f t="shared" si="0"/>
        <v>#REF!</v>
      </c>
    </row>
    <row r="19" spans="1:5" ht="12.75">
      <c r="A19" s="381" t="s">
        <v>217</v>
      </c>
      <c r="B19" s="421">
        <f>+'1.sz.mell.'!F54</f>
        <v>0</v>
      </c>
      <c r="C19" t="s">
        <v>249</v>
      </c>
      <c r="D19" s="379" t="e">
        <f>+#REF!+#REF!</f>
        <v>#REF!</v>
      </c>
      <c r="E19" s="370" t="e">
        <f t="shared" si="0"/>
        <v>#REF!</v>
      </c>
    </row>
    <row r="20" spans="1:5" ht="12.75">
      <c r="A20" s="381"/>
      <c r="B20" s="421"/>
      <c r="D20" s="379"/>
      <c r="E20" s="370"/>
    </row>
    <row r="21" spans="1:5" ht="15.75">
      <c r="A21" s="363" t="s">
        <v>72</v>
      </c>
      <c r="B21" s="376"/>
      <c r="D21" s="379"/>
      <c r="E21" s="370"/>
    </row>
    <row r="22" spans="1:5" ht="12.75">
      <c r="A22" s="351"/>
      <c r="B22" s="378"/>
      <c r="D22" s="379"/>
      <c r="E22" s="370"/>
    </row>
    <row r="23" spans="1:5" ht="12.75">
      <c r="A23" s="418" t="s">
        <v>251</v>
      </c>
      <c r="B23" s="419">
        <f>+'1.sz.mell.'!C88</f>
        <v>0</v>
      </c>
      <c r="C23" s="418" t="s">
        <v>252</v>
      </c>
      <c r="D23" s="420" t="e">
        <f>+#REF!+#REF!</f>
        <v>#REF!</v>
      </c>
      <c r="E23" s="370" t="e">
        <f t="shared" si="0"/>
        <v>#REF!</v>
      </c>
    </row>
    <row r="24" spans="1:5" ht="12.75">
      <c r="A24" s="418" t="s">
        <v>286</v>
      </c>
      <c r="B24" s="419">
        <f>+'1.sz.mell.'!C89</f>
        <v>0</v>
      </c>
      <c r="C24" s="418" t="s">
        <v>253</v>
      </c>
      <c r="D24" s="420" t="e">
        <f>+#REF!+#REF!</f>
        <v>#REF!</v>
      </c>
      <c r="E24" s="370" t="e">
        <f t="shared" si="0"/>
        <v>#REF!</v>
      </c>
    </row>
    <row r="25" spans="1:5" ht="12.75">
      <c r="A25" s="418" t="s">
        <v>287</v>
      </c>
      <c r="B25" s="419">
        <f>+'1.sz.mell.'!C96</f>
        <v>0</v>
      </c>
      <c r="C25" s="418" t="s">
        <v>254</v>
      </c>
      <c r="D25" s="420" t="e">
        <f>+#REF!+#REF!</f>
        <v>#REF!</v>
      </c>
      <c r="E25" s="370" t="e">
        <f t="shared" si="0"/>
        <v>#REF!</v>
      </c>
    </row>
    <row r="26" spans="1:5" ht="12.75">
      <c r="A26" s="381"/>
      <c r="B26" s="421"/>
      <c r="D26" s="379"/>
      <c r="E26" s="370"/>
    </row>
    <row r="27" spans="1:5" ht="15.75">
      <c r="A27" s="363" t="s">
        <v>73</v>
      </c>
      <c r="B27" s="376"/>
      <c r="D27" s="379"/>
      <c r="E27" s="370"/>
    </row>
    <row r="28" spans="1:5" ht="12.75">
      <c r="A28" s="381"/>
      <c r="B28" s="421"/>
      <c r="D28" s="379"/>
      <c r="E28" s="370"/>
    </row>
    <row r="29" spans="1:5" ht="12.75">
      <c r="A29" s="418" t="s">
        <v>255</v>
      </c>
      <c r="B29" s="419">
        <f>+'1.sz.mell.'!E88</f>
        <v>0</v>
      </c>
      <c r="C29" s="418" t="s">
        <v>256</v>
      </c>
      <c r="D29" s="379" t="e">
        <f>+#REF!+#REF!</f>
        <v>#REF!</v>
      </c>
      <c r="E29" s="370" t="e">
        <f t="shared" si="0"/>
        <v>#REF!</v>
      </c>
    </row>
    <row r="30" spans="1:5" ht="12.75">
      <c r="A30" s="418" t="s">
        <v>288</v>
      </c>
      <c r="B30" s="419">
        <f>+'1.sz.mell.'!E89</f>
        <v>0</v>
      </c>
      <c r="C30" s="418" t="s">
        <v>257</v>
      </c>
      <c r="D30" s="379" t="e">
        <f>+#REF!+#REF!</f>
        <v>#REF!</v>
      </c>
      <c r="E30" s="370" t="e">
        <f t="shared" si="0"/>
        <v>#REF!</v>
      </c>
    </row>
    <row r="31" spans="1:5" ht="12.75">
      <c r="A31" s="418" t="s">
        <v>289</v>
      </c>
      <c r="B31" s="419">
        <f>+'1.sz.mell.'!E96</f>
        <v>0</v>
      </c>
      <c r="C31" s="418" t="s">
        <v>258</v>
      </c>
      <c r="D31" s="379" t="e">
        <f>+#REF!+#REF!</f>
        <v>#REF!</v>
      </c>
      <c r="E31" s="370" t="e">
        <f t="shared" si="0"/>
        <v>#REF!</v>
      </c>
    </row>
    <row r="32" spans="1:5" ht="12.75">
      <c r="A32" s="381"/>
      <c r="B32" s="421"/>
      <c r="D32" s="379"/>
      <c r="E32" s="370"/>
    </row>
    <row r="33" spans="1:5" ht="15.75">
      <c r="A33" s="423" t="s">
        <v>74</v>
      </c>
      <c r="B33" s="376"/>
      <c r="D33" s="379"/>
      <c r="E33" s="370"/>
    </row>
    <row r="34" spans="1:5" ht="12.75">
      <c r="A34" s="381"/>
      <c r="B34" s="421"/>
      <c r="D34" s="379"/>
      <c r="E34" s="370"/>
    </row>
    <row r="35" spans="1:5" ht="12.75">
      <c r="A35" s="418" t="s">
        <v>259</v>
      </c>
      <c r="B35" s="419">
        <f>+'1.sz.mell.'!F88</f>
        <v>0</v>
      </c>
      <c r="C35" s="418" t="s">
        <v>260</v>
      </c>
      <c r="D35" s="379" t="e">
        <f>+#REF!+#REF!</f>
        <v>#REF!</v>
      </c>
      <c r="E35" s="370" t="e">
        <f t="shared" si="0"/>
        <v>#REF!</v>
      </c>
    </row>
    <row r="36" spans="1:5" ht="12.75">
      <c r="A36" s="418" t="s">
        <v>218</v>
      </c>
      <c r="B36" s="419">
        <f>+'1.sz.mell.'!F89</f>
        <v>0</v>
      </c>
      <c r="C36" s="418" t="s">
        <v>261</v>
      </c>
      <c r="D36" s="379" t="e">
        <f>+#REF!+#REF!</f>
        <v>#REF!</v>
      </c>
      <c r="E36" s="370" t="e">
        <f t="shared" si="0"/>
        <v>#REF!</v>
      </c>
    </row>
    <row r="37" spans="1:5" ht="12.75">
      <c r="A37" s="418" t="s">
        <v>219</v>
      </c>
      <c r="B37" s="419">
        <f>+'1.sz.mell.'!F96</f>
        <v>0</v>
      </c>
      <c r="C37" s="418" t="s">
        <v>262</v>
      </c>
      <c r="D37" s="379" t="e">
        <f>+#REF!+#REF!</f>
        <v>#REF!</v>
      </c>
      <c r="E37" s="370" t="e">
        <f t="shared" si="0"/>
        <v>#REF!</v>
      </c>
    </row>
  </sheetData>
  <sheetProtection sheet="1" objects="1" scenarios="1"/>
  <conditionalFormatting sqref="E5:E37">
    <cfRule type="cellIs" priority="1" dxfId="0" operator="notEqual" stopIfTrue="1">
      <formula>0</formula>
    </cfRule>
  </conditionalFormatting>
  <printOptions/>
  <pageMargins left="0.66" right="0.57" top="0.65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view="pageLayout" workbookViewId="0" topLeftCell="A1">
      <selection activeCell="A29" sqref="A29:F29"/>
    </sheetView>
  </sheetViews>
  <sheetFormatPr defaultColWidth="9.00390625" defaultRowHeight="12.75"/>
  <cols>
    <col min="1" max="1" width="7.50390625" style="149" customWidth="1"/>
    <col min="2" max="2" width="50.125" style="149" customWidth="1"/>
    <col min="3" max="3" width="9.50390625" style="149" customWidth="1"/>
    <col min="4" max="6" width="10.875" style="149" customWidth="1"/>
    <col min="7" max="16384" width="9.375" style="149" customWidth="1"/>
  </cols>
  <sheetData>
    <row r="1" spans="1:6" ht="18.75">
      <c r="A1" s="588" t="s">
        <v>515</v>
      </c>
      <c r="B1" s="588"/>
      <c r="C1" s="588"/>
      <c r="D1" s="588"/>
      <c r="E1" s="588"/>
      <c r="F1" s="588"/>
    </row>
    <row r="2" spans="1:6" ht="15.75" customHeight="1">
      <c r="A2" s="148" t="s">
        <v>315</v>
      </c>
      <c r="B2" s="148"/>
      <c r="C2" s="148"/>
      <c r="D2" s="148"/>
      <c r="E2" s="148"/>
      <c r="F2" s="148"/>
    </row>
    <row r="3" spans="1:6" ht="15.75" customHeight="1" thickBot="1">
      <c r="A3" s="6"/>
      <c r="B3" s="6"/>
      <c r="C3" s="6"/>
      <c r="D3" s="6"/>
      <c r="E3" s="575" t="s">
        <v>352</v>
      </c>
      <c r="F3" s="575"/>
    </row>
    <row r="4" spans="1:6" ht="15.75" customHeight="1">
      <c r="A4" s="576" t="s">
        <v>316</v>
      </c>
      <c r="B4" s="570" t="s">
        <v>317</v>
      </c>
      <c r="C4" s="579" t="s">
        <v>488</v>
      </c>
      <c r="D4" s="567" t="s">
        <v>503</v>
      </c>
      <c r="E4" s="568"/>
      <c r="F4" s="569"/>
    </row>
    <row r="5" spans="1:6" ht="33.75" customHeight="1" thickBot="1">
      <c r="A5" s="577"/>
      <c r="B5" s="571"/>
      <c r="C5" s="580"/>
      <c r="D5" s="150" t="s">
        <v>374</v>
      </c>
      <c r="E5" s="150" t="s">
        <v>467</v>
      </c>
      <c r="F5" s="151" t="s">
        <v>468</v>
      </c>
    </row>
    <row r="6" spans="1:6" s="152" customFormat="1" ht="12" customHeight="1" thickBot="1">
      <c r="A6" s="108">
        <v>1</v>
      </c>
      <c r="B6" s="109">
        <v>2</v>
      </c>
      <c r="C6" s="109">
        <v>3</v>
      </c>
      <c r="D6" s="109">
        <v>4</v>
      </c>
      <c r="E6" s="109">
        <v>5</v>
      </c>
      <c r="F6" s="110">
        <v>6</v>
      </c>
    </row>
    <row r="7" spans="1:6" s="2" customFormat="1" ht="12" customHeight="1" thickBot="1">
      <c r="A7" s="146" t="s">
        <v>318</v>
      </c>
      <c r="B7" s="398" t="s">
        <v>520</v>
      </c>
      <c r="C7" s="528">
        <f>SUM(E7/F7)*100</f>
        <v>182.38498789346247</v>
      </c>
      <c r="D7" s="137">
        <v>3013</v>
      </c>
      <c r="E7" s="137">
        <v>3013</v>
      </c>
      <c r="F7" s="138">
        <v>1652</v>
      </c>
    </row>
    <row r="8" spans="1:6" s="2" customFormat="1" ht="12" customHeight="1" thickBot="1">
      <c r="A8" s="145" t="s">
        <v>319</v>
      </c>
      <c r="B8" s="399" t="s">
        <v>195</v>
      </c>
      <c r="C8" s="528">
        <f>SUM(E8/F8)*100</f>
        <v>90.18884720544287</v>
      </c>
      <c r="D8" s="156">
        <f>D9+D10+D11</f>
        <v>14184</v>
      </c>
      <c r="E8" s="156">
        <f>E9+E10+E11</f>
        <v>14184</v>
      </c>
      <c r="F8" s="155">
        <f>F9+F10+F11</f>
        <v>15727</v>
      </c>
    </row>
    <row r="9" spans="1:6" s="2" customFormat="1" ht="12" customHeight="1" thickBot="1">
      <c r="A9" s="143" t="s">
        <v>426</v>
      </c>
      <c r="B9" s="13" t="s">
        <v>521</v>
      </c>
      <c r="C9" s="528">
        <f>SUM(E9/F9)*100</f>
        <v>90.18884720544287</v>
      </c>
      <c r="D9" s="32">
        <v>14184</v>
      </c>
      <c r="E9" s="32">
        <v>14184</v>
      </c>
      <c r="F9" s="33">
        <v>15727</v>
      </c>
    </row>
    <row r="10" spans="1:6" s="2" customFormat="1" ht="12" customHeight="1" thickBot="1">
      <c r="A10" s="140" t="s">
        <v>427</v>
      </c>
      <c r="B10" s="8" t="s">
        <v>363</v>
      </c>
      <c r="C10" s="528"/>
      <c r="D10" s="9"/>
      <c r="E10" s="9"/>
      <c r="F10" s="29"/>
    </row>
    <row r="11" spans="1:6" s="2" customFormat="1" ht="12" customHeight="1" thickBot="1">
      <c r="A11" s="140" t="s">
        <v>428</v>
      </c>
      <c r="B11" s="8" t="s">
        <v>308</v>
      </c>
      <c r="C11" s="528"/>
      <c r="D11" s="9"/>
      <c r="E11" s="9"/>
      <c r="F11" s="29"/>
    </row>
    <row r="12" spans="1:6" s="2" customFormat="1" ht="12" customHeight="1" thickBot="1">
      <c r="A12" s="145" t="s">
        <v>320</v>
      </c>
      <c r="B12" s="399" t="s">
        <v>43</v>
      </c>
      <c r="C12" s="528"/>
      <c r="D12" s="156">
        <f>SUM(D13:D15)</f>
        <v>0</v>
      </c>
      <c r="E12" s="156">
        <f>SUM(E13:E15)</f>
        <v>0</v>
      </c>
      <c r="F12" s="155">
        <f>SUM(F13:F15)</f>
        <v>0</v>
      </c>
    </row>
    <row r="13" spans="1:6" s="2" customFormat="1" ht="12" customHeight="1" thickBot="1">
      <c r="A13" s="143" t="s">
        <v>394</v>
      </c>
      <c r="B13" s="13" t="s">
        <v>382</v>
      </c>
      <c r="C13" s="528"/>
      <c r="D13" s="32"/>
      <c r="E13" s="32"/>
      <c r="F13" s="33"/>
    </row>
    <row r="14" spans="1:6" s="2" customFormat="1" ht="12" customHeight="1" thickBot="1">
      <c r="A14" s="141" t="s">
        <v>395</v>
      </c>
      <c r="B14" s="8" t="s">
        <v>381</v>
      </c>
      <c r="C14" s="528"/>
      <c r="D14" s="27"/>
      <c r="E14" s="27"/>
      <c r="F14" s="28"/>
    </row>
    <row r="15" spans="1:6" s="2" customFormat="1" ht="12" customHeight="1" thickBot="1">
      <c r="A15" s="144" t="s">
        <v>396</v>
      </c>
      <c r="B15" s="388" t="s">
        <v>383</v>
      </c>
      <c r="C15" s="528"/>
      <c r="D15" s="34"/>
      <c r="E15" s="34"/>
      <c r="F15" s="35"/>
    </row>
    <row r="16" spans="1:6" s="2" customFormat="1" ht="12" customHeight="1" thickBot="1">
      <c r="A16" s="145" t="s">
        <v>321</v>
      </c>
      <c r="B16" s="399" t="s">
        <v>44</v>
      </c>
      <c r="C16" s="528">
        <f>SUM(E16/F16)*100</f>
        <v>0</v>
      </c>
      <c r="D16" s="156">
        <f>D17+D18+D19+D20</f>
        <v>0</v>
      </c>
      <c r="E16" s="156">
        <f>E17+E18+E19+E20</f>
        <v>0</v>
      </c>
      <c r="F16" s="155">
        <f>F17+F18+F19+F20</f>
        <v>187</v>
      </c>
    </row>
    <row r="17" spans="1:6" s="2" customFormat="1" ht="12" customHeight="1" thickBot="1">
      <c r="A17" s="143" t="s">
        <v>398</v>
      </c>
      <c r="B17" s="127" t="s">
        <v>309</v>
      </c>
      <c r="C17" s="528">
        <f>SUM(E17/F17)*100</f>
        <v>0</v>
      </c>
      <c r="D17" s="32"/>
      <c r="E17" s="32"/>
      <c r="F17" s="33">
        <v>187</v>
      </c>
    </row>
    <row r="18" spans="1:6" s="2" customFormat="1" ht="12" customHeight="1" thickBot="1">
      <c r="A18" s="140" t="s">
        <v>399</v>
      </c>
      <c r="B18" s="128" t="s">
        <v>310</v>
      </c>
      <c r="C18" s="528"/>
      <c r="D18" s="9"/>
      <c r="E18" s="9"/>
      <c r="F18" s="29"/>
    </row>
    <row r="19" spans="1:6" s="2" customFormat="1" ht="12" customHeight="1" thickBot="1">
      <c r="A19" s="140" t="s">
        <v>400</v>
      </c>
      <c r="B19" s="128" t="s">
        <v>440</v>
      </c>
      <c r="C19" s="528">
        <v>0</v>
      </c>
      <c r="D19" s="130"/>
      <c r="E19" s="130"/>
      <c r="F19" s="131"/>
    </row>
    <row r="20" spans="1:6" s="2" customFormat="1" ht="12" customHeight="1" thickBot="1">
      <c r="A20" s="141" t="s">
        <v>457</v>
      </c>
      <c r="B20" s="129" t="s">
        <v>442</v>
      </c>
      <c r="C20" s="528"/>
      <c r="D20" s="132"/>
      <c r="E20" s="132"/>
      <c r="F20" s="133"/>
    </row>
    <row r="21" spans="1:6" s="2" customFormat="1" ht="25.5" customHeight="1" thickBot="1">
      <c r="A21" s="145" t="s">
        <v>322</v>
      </c>
      <c r="B21" s="399" t="s">
        <v>45</v>
      </c>
      <c r="C21" s="528"/>
      <c r="D21" s="159">
        <f>D22+D23</f>
        <v>0</v>
      </c>
      <c r="E21" s="159">
        <f>E22+E23</f>
        <v>0</v>
      </c>
      <c r="F21" s="158">
        <f>F22+F23</f>
        <v>0</v>
      </c>
    </row>
    <row r="22" spans="1:6" s="2" customFormat="1" ht="12" customHeight="1" thickBot="1">
      <c r="A22" s="139" t="s">
        <v>401</v>
      </c>
      <c r="B22" s="19" t="s">
        <v>46</v>
      </c>
      <c r="C22" s="528"/>
      <c r="D22" s="20"/>
      <c r="E22" s="20"/>
      <c r="F22" s="38"/>
    </row>
    <row r="23" spans="1:6" s="2" customFormat="1" ht="12" customHeight="1" thickBot="1">
      <c r="A23" s="142" t="s">
        <v>402</v>
      </c>
      <c r="B23" s="13" t="s">
        <v>47</v>
      </c>
      <c r="C23" s="528"/>
      <c r="D23" s="25"/>
      <c r="E23" s="25"/>
      <c r="F23" s="26"/>
    </row>
    <row r="24" spans="1:6" s="2" customFormat="1" ht="12" customHeight="1" thickBot="1">
      <c r="A24" s="145" t="s">
        <v>323</v>
      </c>
      <c r="B24" s="400" t="s">
        <v>48</v>
      </c>
      <c r="C24" s="528">
        <f>SUM(E24/F24)*100</f>
        <v>97.899351019014</v>
      </c>
      <c r="D24" s="191">
        <f>SUM(D7+D8+D12+D16+D21)</f>
        <v>17197</v>
      </c>
      <c r="E24" s="191">
        <f>SUM(E7+E8+E12+E16+E21)</f>
        <v>17197</v>
      </c>
      <c r="F24" s="191">
        <f>SUM(F7+F8+F12+F16+F21)</f>
        <v>17566</v>
      </c>
    </row>
    <row r="25" spans="1:6" s="2" customFormat="1" ht="12" customHeight="1" thickBot="1">
      <c r="A25" s="401" t="s">
        <v>324</v>
      </c>
      <c r="B25" s="399" t="s">
        <v>49</v>
      </c>
      <c r="C25" s="528"/>
      <c r="D25" s="382"/>
      <c r="E25" s="382"/>
      <c r="F25" s="383"/>
    </row>
    <row r="26" spans="1:8" s="2" customFormat="1" ht="12" customHeight="1" thickBot="1">
      <c r="A26" s="324" t="s">
        <v>50</v>
      </c>
      <c r="B26" s="399" t="s">
        <v>51</v>
      </c>
      <c r="C26" s="528"/>
      <c r="D26" s="402"/>
      <c r="E26" s="402"/>
      <c r="F26" s="403"/>
      <c r="H26" s="157"/>
    </row>
    <row r="27" spans="1:6" s="2" customFormat="1" ht="12" customHeight="1" thickBot="1">
      <c r="A27" s="145" t="s">
        <v>326</v>
      </c>
      <c r="B27" s="399" t="s">
        <v>52</v>
      </c>
      <c r="C27" s="528">
        <f>SUM(E27/F27)*100</f>
        <v>97.899351019014</v>
      </c>
      <c r="D27" s="156">
        <f>D24+D25+D26</f>
        <v>17197</v>
      </c>
      <c r="E27" s="156">
        <f>E24+E25+E26</f>
        <v>17197</v>
      </c>
      <c r="F27" s="155">
        <f>F24+F25+F26</f>
        <v>17566</v>
      </c>
    </row>
    <row r="28" spans="1:6" ht="7.5" customHeight="1">
      <c r="A28" s="5"/>
      <c r="B28" s="5"/>
      <c r="C28" s="5"/>
      <c r="D28" s="5"/>
      <c r="E28" s="5"/>
      <c r="F28" s="5"/>
    </row>
    <row r="29" spans="1:6" ht="16.5" customHeight="1">
      <c r="A29" s="573" t="s">
        <v>346</v>
      </c>
      <c r="B29" s="573"/>
      <c r="C29" s="573"/>
      <c r="D29" s="573"/>
      <c r="E29" s="573"/>
      <c r="F29" s="573"/>
    </row>
    <row r="30" spans="1:6" ht="13.5" customHeight="1" thickBot="1">
      <c r="A30" s="6"/>
      <c r="B30" s="6"/>
      <c r="C30" s="6"/>
      <c r="D30" s="6"/>
      <c r="E30" s="575" t="s">
        <v>352</v>
      </c>
      <c r="F30" s="575"/>
    </row>
    <row r="31" spans="1:6" ht="16.5" customHeight="1">
      <c r="A31" s="576" t="s">
        <v>316</v>
      </c>
      <c r="B31" s="570" t="s">
        <v>317</v>
      </c>
      <c r="C31" s="579" t="s">
        <v>488</v>
      </c>
      <c r="D31" s="567" t="s">
        <v>503</v>
      </c>
      <c r="E31" s="568"/>
      <c r="F31" s="569"/>
    </row>
    <row r="32" spans="1:6" ht="33.75" customHeight="1" thickBot="1">
      <c r="A32" s="577"/>
      <c r="B32" s="571"/>
      <c r="C32" s="580"/>
      <c r="D32" s="150" t="s">
        <v>374</v>
      </c>
      <c r="E32" s="150" t="s">
        <v>467</v>
      </c>
      <c r="F32" s="151" t="s">
        <v>468</v>
      </c>
    </row>
    <row r="33" spans="1:6" s="152" customFormat="1" ht="12" customHeight="1" thickBot="1">
      <c r="A33" s="108">
        <v>1</v>
      </c>
      <c r="B33" s="109">
        <v>2</v>
      </c>
      <c r="C33" s="109">
        <v>3</v>
      </c>
      <c r="D33" s="109">
        <v>4</v>
      </c>
      <c r="E33" s="109">
        <v>5</v>
      </c>
      <c r="F33" s="110">
        <v>6</v>
      </c>
    </row>
    <row r="34" spans="1:6" ht="12" customHeight="1" thickBot="1">
      <c r="A34" s="146" t="s">
        <v>318</v>
      </c>
      <c r="B34" s="162" t="s">
        <v>53</v>
      </c>
      <c r="C34" s="528">
        <f>SUM(E34/F34)*100</f>
        <v>98.3191355554285</v>
      </c>
      <c r="D34" s="163">
        <f>SUM(D35:D40)</f>
        <v>17197</v>
      </c>
      <c r="E34" s="163">
        <f>SUM(E35:E40)</f>
        <v>17197</v>
      </c>
      <c r="F34" s="164">
        <f>SUM(F35:F40)</f>
        <v>17491</v>
      </c>
    </row>
    <row r="35" spans="1:6" ht="12" customHeight="1" thickBot="1">
      <c r="A35" s="139" t="s">
        <v>420</v>
      </c>
      <c r="B35" s="19" t="s">
        <v>347</v>
      </c>
      <c r="C35" s="528">
        <f>SUM(E35/F35)*100</f>
        <v>91.31987195272102</v>
      </c>
      <c r="D35" s="21">
        <v>7417</v>
      </c>
      <c r="E35" s="21">
        <v>7417</v>
      </c>
      <c r="F35" s="22">
        <v>8122</v>
      </c>
    </row>
    <row r="36" spans="1:6" ht="12" customHeight="1" thickBot="1">
      <c r="A36" s="140" t="s">
        <v>421</v>
      </c>
      <c r="B36" s="8" t="s">
        <v>348</v>
      </c>
      <c r="C36" s="528">
        <f>SUM(E36/F36)*100</f>
        <v>102.34899328859059</v>
      </c>
      <c r="D36" s="10">
        <v>1830</v>
      </c>
      <c r="E36" s="10">
        <v>1830</v>
      </c>
      <c r="F36" s="11">
        <v>1788</v>
      </c>
    </row>
    <row r="37" spans="1:6" ht="12" customHeight="1" thickBot="1">
      <c r="A37" s="140" t="s">
        <v>422</v>
      </c>
      <c r="B37" s="8" t="s">
        <v>349</v>
      </c>
      <c r="C37" s="528">
        <f>SUM(E37/F37)*100</f>
        <v>104.86743173723782</v>
      </c>
      <c r="D37" s="16">
        <v>7950</v>
      </c>
      <c r="E37" s="16">
        <v>7950</v>
      </c>
      <c r="F37" s="17">
        <v>7581</v>
      </c>
    </row>
    <row r="38" spans="1:6" ht="12" customHeight="1" thickBot="1">
      <c r="A38" s="140" t="s">
        <v>423</v>
      </c>
      <c r="B38" s="23" t="s">
        <v>390</v>
      </c>
      <c r="C38" s="528"/>
      <c r="D38" s="16"/>
      <c r="E38" s="16"/>
      <c r="F38" s="17"/>
    </row>
    <row r="39" spans="1:6" ht="12" customHeight="1" thickBot="1">
      <c r="A39" s="140" t="s">
        <v>226</v>
      </c>
      <c r="B39" s="8" t="s">
        <v>435</v>
      </c>
      <c r="C39" s="528"/>
      <c r="D39" s="16"/>
      <c r="E39" s="16"/>
      <c r="F39" s="17"/>
    </row>
    <row r="40" spans="1:6" ht="12" customHeight="1" thickBot="1">
      <c r="A40" s="140" t="s">
        <v>424</v>
      </c>
      <c r="B40" s="51" t="s">
        <v>445</v>
      </c>
      <c r="C40" s="528"/>
      <c r="D40" s="16"/>
      <c r="E40" s="16"/>
      <c r="F40" s="17"/>
    </row>
    <row r="41" spans="1:6" ht="12" customHeight="1" thickBot="1">
      <c r="A41" s="145" t="s">
        <v>319</v>
      </c>
      <c r="B41" s="134" t="s">
        <v>311</v>
      </c>
      <c r="C41" s="528"/>
      <c r="D41" s="165">
        <f>SUM(D42:D45)</f>
        <v>0</v>
      </c>
      <c r="E41" s="165">
        <f>SUM(E42:E45)</f>
        <v>0</v>
      </c>
      <c r="F41" s="166">
        <f>SUM(F42:F45)</f>
        <v>0</v>
      </c>
    </row>
    <row r="42" spans="1:6" ht="12" customHeight="1" thickBot="1">
      <c r="A42" s="143" t="s">
        <v>426</v>
      </c>
      <c r="B42" s="13" t="s">
        <v>54</v>
      </c>
      <c r="C42" s="528"/>
      <c r="D42" s="14"/>
      <c r="E42" s="14"/>
      <c r="F42" s="15"/>
    </row>
    <row r="43" spans="1:6" ht="12" customHeight="1" thickBot="1">
      <c r="A43" s="143" t="s">
        <v>427</v>
      </c>
      <c r="B43" s="8" t="s">
        <v>55</v>
      </c>
      <c r="C43" s="528"/>
      <c r="D43" s="10"/>
      <c r="E43" s="10"/>
      <c r="F43" s="11"/>
    </row>
    <row r="44" spans="1:6" ht="12" customHeight="1" thickBot="1">
      <c r="A44" s="143" t="s">
        <v>428</v>
      </c>
      <c r="B44" s="8" t="s">
        <v>437</v>
      </c>
      <c r="C44" s="528"/>
      <c r="D44" s="10"/>
      <c r="E44" s="10"/>
      <c r="F44" s="11"/>
    </row>
    <row r="45" spans="1:6" ht="12" customHeight="1" thickBot="1">
      <c r="A45" s="143" t="s">
        <v>429</v>
      </c>
      <c r="B45" s="8" t="s">
        <v>436</v>
      </c>
      <c r="C45" s="528"/>
      <c r="D45" s="10"/>
      <c r="E45" s="10"/>
      <c r="F45" s="11"/>
    </row>
    <row r="46" spans="1:6" ht="12" customHeight="1" thickBot="1">
      <c r="A46" s="145" t="s">
        <v>320</v>
      </c>
      <c r="B46" s="134" t="s">
        <v>312</v>
      </c>
      <c r="C46" s="528"/>
      <c r="D46" s="165">
        <f>SUM(D47:D48)</f>
        <v>0</v>
      </c>
      <c r="E46" s="165">
        <f>SUM(E47:E48)</f>
        <v>0</v>
      </c>
      <c r="F46" s="166">
        <f>SUM(F47:F48)</f>
        <v>0</v>
      </c>
    </row>
    <row r="47" spans="1:6" ht="12" customHeight="1" thickBot="1">
      <c r="A47" s="143" t="s">
        <v>394</v>
      </c>
      <c r="B47" s="13" t="s">
        <v>360</v>
      </c>
      <c r="C47" s="528"/>
      <c r="D47" s="14"/>
      <c r="E47" s="14"/>
      <c r="F47" s="15"/>
    </row>
    <row r="48" spans="1:6" ht="12" customHeight="1" thickBot="1">
      <c r="A48" s="140" t="s">
        <v>395</v>
      </c>
      <c r="B48" s="8" t="s">
        <v>361</v>
      </c>
      <c r="C48" s="528"/>
      <c r="D48" s="10"/>
      <c r="E48" s="10"/>
      <c r="F48" s="11"/>
    </row>
    <row r="49" spans="1:7" ht="12" customHeight="1" thickBot="1">
      <c r="A49" s="145" t="s">
        <v>321</v>
      </c>
      <c r="B49" s="134" t="s">
        <v>313</v>
      </c>
      <c r="C49" s="528"/>
      <c r="D49" s="135"/>
      <c r="E49" s="135"/>
      <c r="F49" s="136"/>
      <c r="G49" s="157"/>
    </row>
    <row r="50" spans="1:6" ht="12" customHeight="1" thickBot="1">
      <c r="A50" s="145" t="s">
        <v>322</v>
      </c>
      <c r="B50" s="344" t="s">
        <v>56</v>
      </c>
      <c r="C50" s="528">
        <f>SUM(E50/F50)*100</f>
        <v>98.3191355554285</v>
      </c>
      <c r="D50" s="165">
        <f>D34+D41+D46+D49</f>
        <v>17197</v>
      </c>
      <c r="E50" s="165">
        <f>E34+E41+E46+E49</f>
        <v>17197</v>
      </c>
      <c r="F50" s="166">
        <f>F34+F41+F46+F49</f>
        <v>17491</v>
      </c>
    </row>
    <row r="51" spans="1:6" ht="15" customHeight="1" thickBot="1">
      <c r="A51" s="404" t="s">
        <v>323</v>
      </c>
      <c r="B51" s="405" t="s">
        <v>57</v>
      </c>
      <c r="C51" s="528"/>
      <c r="D51" s="437"/>
      <c r="E51" s="437"/>
      <c r="F51" s="424"/>
    </row>
    <row r="52" spans="1:6" s="2" customFormat="1" ht="13.5" thickBot="1">
      <c r="A52" s="404" t="s">
        <v>324</v>
      </c>
      <c r="B52" s="405" t="s">
        <v>58</v>
      </c>
      <c r="C52" s="528">
        <f>SUM(E52/F52)*100</f>
        <v>98.3191355554285</v>
      </c>
      <c r="D52" s="425">
        <f>+D50+D51</f>
        <v>17197</v>
      </c>
      <c r="E52" s="425">
        <f>+E50+E51</f>
        <v>17197</v>
      </c>
      <c r="F52" s="426">
        <f>+F50+F51</f>
        <v>17491</v>
      </c>
    </row>
  </sheetData>
  <sheetProtection sheet="1"/>
  <mergeCells count="12">
    <mergeCell ref="A31:A32"/>
    <mergeCell ref="B31:B32"/>
    <mergeCell ref="C31:C32"/>
    <mergeCell ref="D31:F31"/>
    <mergeCell ref="A1:F1"/>
    <mergeCell ref="E3:F3"/>
    <mergeCell ref="E30:F30"/>
    <mergeCell ref="A29:F29"/>
    <mergeCell ref="A4:A5"/>
    <mergeCell ref="B4:B5"/>
    <mergeCell ref="C4:C5"/>
    <mergeCell ref="D4:F4"/>
  </mergeCells>
  <printOptions horizontalCentered="1"/>
  <pageMargins left="0.8661417322834646" right="0.7086614173228347" top="1.4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Pilisszentlászló Község Önkormányzat
2012. ÉVI ZÁRSZÁMADÁSÁNAK PÉNZÜGYI MÉRLEGE
&amp;R&amp;"Times New Roman CE,Félkövér dőlt"&amp;11 4.1 sz. melléklet a ..../2013.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52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7.50390625" style="149" customWidth="1"/>
    <col min="2" max="2" width="50.125" style="149" customWidth="1"/>
    <col min="3" max="3" width="9.50390625" style="149" customWidth="1"/>
    <col min="4" max="6" width="10.875" style="149" customWidth="1"/>
    <col min="7" max="16384" width="9.375" style="149" customWidth="1"/>
  </cols>
  <sheetData>
    <row r="1" spans="1:6" ht="18.75">
      <c r="A1" s="589" t="s">
        <v>516</v>
      </c>
      <c r="B1" s="589"/>
      <c r="C1" s="589"/>
      <c r="D1" s="589"/>
      <c r="E1" s="589"/>
      <c r="F1" s="589"/>
    </row>
    <row r="2" spans="1:6" ht="15.75" customHeight="1">
      <c r="A2" s="148" t="s">
        <v>315</v>
      </c>
      <c r="B2" s="148"/>
      <c r="C2" s="148"/>
      <c r="D2" s="148"/>
      <c r="E2" s="148"/>
      <c r="F2" s="148"/>
    </row>
    <row r="3" spans="1:6" ht="15.75" customHeight="1" thickBot="1">
      <c r="A3" s="6"/>
      <c r="B3" s="6"/>
      <c r="C3" s="6"/>
      <c r="D3" s="6"/>
      <c r="E3" s="575" t="s">
        <v>352</v>
      </c>
      <c r="F3" s="575"/>
    </row>
    <row r="4" spans="1:6" ht="15.75" customHeight="1">
      <c r="A4" s="576" t="s">
        <v>316</v>
      </c>
      <c r="B4" s="570" t="s">
        <v>317</v>
      </c>
      <c r="C4" s="579" t="s">
        <v>488</v>
      </c>
      <c r="D4" s="567" t="s">
        <v>503</v>
      </c>
      <c r="E4" s="568"/>
      <c r="F4" s="569"/>
    </row>
    <row r="5" spans="1:6" ht="33.75" customHeight="1" thickBot="1">
      <c r="A5" s="577"/>
      <c r="B5" s="571"/>
      <c r="C5" s="580"/>
      <c r="D5" s="150" t="s">
        <v>374</v>
      </c>
      <c r="E5" s="150" t="s">
        <v>467</v>
      </c>
      <c r="F5" s="151" t="s">
        <v>468</v>
      </c>
    </row>
    <row r="6" spans="1:6" s="152" customFormat="1" ht="12" customHeight="1" thickBot="1">
      <c r="A6" s="108">
        <v>1</v>
      </c>
      <c r="B6" s="109">
        <v>2</v>
      </c>
      <c r="C6" s="109">
        <v>3</v>
      </c>
      <c r="D6" s="109">
        <v>4</v>
      </c>
      <c r="E6" s="109">
        <v>5</v>
      </c>
      <c r="F6" s="110">
        <v>6</v>
      </c>
    </row>
    <row r="7" spans="1:6" s="2" customFormat="1" ht="12" customHeight="1" thickBot="1">
      <c r="A7" s="146" t="s">
        <v>318</v>
      </c>
      <c r="B7" s="398" t="s">
        <v>520</v>
      </c>
      <c r="C7" s="528">
        <f>SUM(E7/F7)*100</f>
        <v>0</v>
      </c>
      <c r="D7" s="137"/>
      <c r="E7" s="137"/>
      <c r="F7" s="138">
        <v>929</v>
      </c>
    </row>
    <row r="8" spans="1:6" s="2" customFormat="1" ht="12" customHeight="1" thickBot="1">
      <c r="A8" s="145" t="s">
        <v>319</v>
      </c>
      <c r="B8" s="399" t="s">
        <v>195</v>
      </c>
      <c r="C8" s="528">
        <f>SUM(E8/F8)*100</f>
        <v>110.83545661794287</v>
      </c>
      <c r="D8" s="156">
        <f>D9+D10+D11</f>
        <v>41325</v>
      </c>
      <c r="E8" s="156">
        <f>E9+E10+E11</f>
        <v>41325</v>
      </c>
      <c r="F8" s="155">
        <f>F9+F10+F11</f>
        <v>37285</v>
      </c>
    </row>
    <row r="9" spans="1:6" s="2" customFormat="1" ht="12" customHeight="1" thickBot="1">
      <c r="A9" s="143" t="s">
        <v>426</v>
      </c>
      <c r="B9" s="13" t="s">
        <v>307</v>
      </c>
      <c r="C9" s="528"/>
      <c r="D9" s="32"/>
      <c r="E9" s="32"/>
      <c r="F9" s="33"/>
    </row>
    <row r="10" spans="1:6" s="2" customFormat="1" ht="12" customHeight="1" thickBot="1">
      <c r="A10" s="140" t="s">
        <v>427</v>
      </c>
      <c r="B10" s="8" t="s">
        <v>363</v>
      </c>
      <c r="C10" s="528">
        <f>SUM(E10/F10)*100</f>
        <v>110.83545661794287</v>
      </c>
      <c r="D10" s="9">
        <v>41325</v>
      </c>
      <c r="E10" s="9">
        <v>41325</v>
      </c>
      <c r="F10" s="29">
        <v>37285</v>
      </c>
    </row>
    <row r="11" spans="1:6" s="2" customFormat="1" ht="12" customHeight="1" thickBot="1">
      <c r="A11" s="140" t="s">
        <v>428</v>
      </c>
      <c r="B11" s="8" t="s">
        <v>308</v>
      </c>
      <c r="C11" s="528"/>
      <c r="D11" s="9"/>
      <c r="E11" s="9"/>
      <c r="F11" s="29"/>
    </row>
    <row r="12" spans="1:6" s="2" customFormat="1" ht="12" customHeight="1" thickBot="1">
      <c r="A12" s="145" t="s">
        <v>320</v>
      </c>
      <c r="B12" s="399" t="s">
        <v>43</v>
      </c>
      <c r="C12" s="528"/>
      <c r="D12" s="156">
        <f>SUM(D13:D15)</f>
        <v>0</v>
      </c>
      <c r="E12" s="156">
        <f>SUM(E13:E15)</f>
        <v>0</v>
      </c>
      <c r="F12" s="155">
        <f>SUM(F13:F15)</f>
        <v>0</v>
      </c>
    </row>
    <row r="13" spans="1:6" s="2" customFormat="1" ht="12" customHeight="1" thickBot="1">
      <c r="A13" s="143" t="s">
        <v>394</v>
      </c>
      <c r="B13" s="13" t="s">
        <v>382</v>
      </c>
      <c r="C13" s="528"/>
      <c r="D13" s="32"/>
      <c r="E13" s="32"/>
      <c r="F13" s="33"/>
    </row>
    <row r="14" spans="1:6" s="2" customFormat="1" ht="12" customHeight="1" thickBot="1">
      <c r="A14" s="141" t="s">
        <v>395</v>
      </c>
      <c r="B14" s="8" t="s">
        <v>381</v>
      </c>
      <c r="C14" s="528"/>
      <c r="D14" s="27"/>
      <c r="E14" s="27"/>
      <c r="F14" s="28"/>
    </row>
    <row r="15" spans="1:6" s="2" customFormat="1" ht="12" customHeight="1" thickBot="1">
      <c r="A15" s="144" t="s">
        <v>396</v>
      </c>
      <c r="B15" s="388" t="s">
        <v>383</v>
      </c>
      <c r="C15" s="528"/>
      <c r="D15" s="34"/>
      <c r="E15" s="34"/>
      <c r="F15" s="35"/>
    </row>
    <row r="16" spans="1:6" s="2" customFormat="1" ht="12" customHeight="1" thickBot="1">
      <c r="A16" s="145" t="s">
        <v>321</v>
      </c>
      <c r="B16" s="399" t="s">
        <v>44</v>
      </c>
      <c r="C16" s="528"/>
      <c r="D16" s="156">
        <f>D17+D18+D19+D20</f>
        <v>0</v>
      </c>
      <c r="E16" s="156">
        <f>E17+E18+E19+E20</f>
        <v>0</v>
      </c>
      <c r="F16" s="155">
        <f>F17+F18+F19+F20</f>
        <v>0</v>
      </c>
    </row>
    <row r="17" spans="1:6" s="2" customFormat="1" ht="12" customHeight="1" thickBot="1">
      <c r="A17" s="143" t="s">
        <v>398</v>
      </c>
      <c r="B17" s="127" t="s">
        <v>309</v>
      </c>
      <c r="C17" s="528"/>
      <c r="D17" s="32"/>
      <c r="E17" s="32"/>
      <c r="F17" s="33"/>
    </row>
    <row r="18" spans="1:6" s="2" customFormat="1" ht="12" customHeight="1" thickBot="1">
      <c r="A18" s="140" t="s">
        <v>399</v>
      </c>
      <c r="B18" s="128" t="s">
        <v>310</v>
      </c>
      <c r="C18" s="528"/>
      <c r="D18" s="9"/>
      <c r="E18" s="9"/>
      <c r="F18" s="29"/>
    </row>
    <row r="19" spans="1:6" s="2" customFormat="1" ht="12" customHeight="1" thickBot="1">
      <c r="A19" s="140" t="s">
        <v>400</v>
      </c>
      <c r="B19" s="128" t="s">
        <v>440</v>
      </c>
      <c r="C19" s="528"/>
      <c r="D19" s="130"/>
      <c r="E19" s="130"/>
      <c r="F19" s="131"/>
    </row>
    <row r="20" spans="1:6" s="2" customFormat="1" ht="12" customHeight="1" thickBot="1">
      <c r="A20" s="141" t="s">
        <v>457</v>
      </c>
      <c r="B20" s="129" t="s">
        <v>442</v>
      </c>
      <c r="C20" s="528"/>
      <c r="D20" s="132"/>
      <c r="E20" s="132"/>
      <c r="F20" s="133"/>
    </row>
    <row r="21" spans="1:6" s="2" customFormat="1" ht="25.5" customHeight="1" thickBot="1">
      <c r="A21" s="145" t="s">
        <v>322</v>
      </c>
      <c r="B21" s="399" t="s">
        <v>45</v>
      </c>
      <c r="C21" s="528"/>
      <c r="D21" s="159">
        <f>D22+D23</f>
        <v>0</v>
      </c>
      <c r="E21" s="159">
        <f>E22+E23</f>
        <v>0</v>
      </c>
      <c r="F21" s="158">
        <f>F22+F23</f>
        <v>0</v>
      </c>
    </row>
    <row r="22" spans="1:6" s="2" customFormat="1" ht="12" customHeight="1" thickBot="1">
      <c r="A22" s="139" t="s">
        <v>401</v>
      </c>
      <c r="B22" s="19" t="s">
        <v>46</v>
      </c>
      <c r="C22" s="528"/>
      <c r="D22" s="20"/>
      <c r="E22" s="20"/>
      <c r="F22" s="38"/>
    </row>
    <row r="23" spans="1:6" s="2" customFormat="1" ht="12" customHeight="1" thickBot="1">
      <c r="A23" s="142" t="s">
        <v>402</v>
      </c>
      <c r="B23" s="13" t="s">
        <v>47</v>
      </c>
      <c r="C23" s="528"/>
      <c r="D23" s="25"/>
      <c r="E23" s="25"/>
      <c r="F23" s="26"/>
    </row>
    <row r="24" spans="1:6" s="2" customFormat="1" ht="12" customHeight="1" thickBot="1">
      <c r="A24" s="145" t="s">
        <v>323</v>
      </c>
      <c r="B24" s="400" t="s">
        <v>48</v>
      </c>
      <c r="C24" s="528">
        <f>SUM(E24/F24)*100</f>
        <v>108.14099544669493</v>
      </c>
      <c r="D24" s="191">
        <f>D7+D8+D12+D16+D21</f>
        <v>41325</v>
      </c>
      <c r="E24" s="191">
        <f>E7+E8+E12+E16+E21</f>
        <v>41325</v>
      </c>
      <c r="F24" s="192">
        <f>F7+F8+F12+F16+F21</f>
        <v>38214</v>
      </c>
    </row>
    <row r="25" spans="1:6" s="2" customFormat="1" ht="12" customHeight="1" thickBot="1">
      <c r="A25" s="401" t="s">
        <v>324</v>
      </c>
      <c r="B25" s="399" t="s">
        <v>49</v>
      </c>
      <c r="C25" s="528"/>
      <c r="D25" s="382"/>
      <c r="E25" s="382"/>
      <c r="F25" s="383"/>
    </row>
    <row r="26" spans="1:8" s="2" customFormat="1" ht="12" customHeight="1" thickBot="1">
      <c r="A26" s="324" t="s">
        <v>50</v>
      </c>
      <c r="B26" s="399" t="s">
        <v>51</v>
      </c>
      <c r="C26" s="528"/>
      <c r="D26" s="402"/>
      <c r="E26" s="402"/>
      <c r="F26" s="403"/>
      <c r="H26" s="157"/>
    </row>
    <row r="27" spans="1:6" s="2" customFormat="1" ht="12" customHeight="1" thickBot="1">
      <c r="A27" s="145" t="s">
        <v>326</v>
      </c>
      <c r="B27" s="399" t="s">
        <v>52</v>
      </c>
      <c r="C27" s="528">
        <f>SUM(E27/F27)*100</f>
        <v>108.14099544669493</v>
      </c>
      <c r="D27" s="156">
        <f>D24+D25+D26</f>
        <v>41325</v>
      </c>
      <c r="E27" s="156">
        <f>E24+E25+E26</f>
        <v>41325</v>
      </c>
      <c r="F27" s="155">
        <f>F24+F25+F26</f>
        <v>38214</v>
      </c>
    </row>
    <row r="28" spans="1:6" ht="7.5" customHeight="1">
      <c r="A28" s="5"/>
      <c r="B28" s="5"/>
      <c r="C28" s="5"/>
      <c r="D28" s="5"/>
      <c r="E28" s="5"/>
      <c r="F28" s="5"/>
    </row>
    <row r="29" spans="1:6" ht="16.5" customHeight="1">
      <c r="A29" s="573" t="s">
        <v>346</v>
      </c>
      <c r="B29" s="573"/>
      <c r="C29" s="573"/>
      <c r="D29" s="573"/>
      <c r="E29" s="573"/>
      <c r="F29" s="573"/>
    </row>
    <row r="30" spans="1:6" ht="13.5" customHeight="1" thickBot="1">
      <c r="A30" s="6"/>
      <c r="B30" s="6"/>
      <c r="C30" s="6"/>
      <c r="D30" s="6"/>
      <c r="E30" s="575" t="s">
        <v>352</v>
      </c>
      <c r="F30" s="575"/>
    </row>
    <row r="31" spans="1:6" ht="16.5" customHeight="1">
      <c r="A31" s="576" t="s">
        <v>316</v>
      </c>
      <c r="B31" s="570" t="s">
        <v>317</v>
      </c>
      <c r="C31" s="579" t="s">
        <v>488</v>
      </c>
      <c r="D31" s="567" t="s">
        <v>503</v>
      </c>
      <c r="E31" s="568"/>
      <c r="F31" s="569"/>
    </row>
    <row r="32" spans="1:6" ht="33.75" customHeight="1" thickBot="1">
      <c r="A32" s="577"/>
      <c r="B32" s="571"/>
      <c r="C32" s="580"/>
      <c r="D32" s="150" t="s">
        <v>374</v>
      </c>
      <c r="E32" s="150" t="s">
        <v>467</v>
      </c>
      <c r="F32" s="151" t="s">
        <v>468</v>
      </c>
    </row>
    <row r="33" spans="1:6" s="152" customFormat="1" ht="12" customHeight="1" thickBot="1">
      <c r="A33" s="108">
        <v>1</v>
      </c>
      <c r="B33" s="109">
        <v>2</v>
      </c>
      <c r="C33" s="109">
        <v>3</v>
      </c>
      <c r="D33" s="109">
        <v>4</v>
      </c>
      <c r="E33" s="109">
        <v>5</v>
      </c>
      <c r="F33" s="110">
        <v>6</v>
      </c>
    </row>
    <row r="34" spans="1:6" ht="12" customHeight="1" thickBot="1">
      <c r="A34" s="146" t="s">
        <v>318</v>
      </c>
      <c r="B34" s="162" t="s">
        <v>53</v>
      </c>
      <c r="C34" s="528">
        <f>SUM(E34/F34)*100</f>
        <v>108.53008377760854</v>
      </c>
      <c r="D34" s="163">
        <f>SUM(D35:D40)</f>
        <v>41325</v>
      </c>
      <c r="E34" s="163">
        <f>SUM(E35:E40)</f>
        <v>41325</v>
      </c>
      <c r="F34" s="164">
        <f>SUM(F35:F40)</f>
        <v>38077</v>
      </c>
    </row>
    <row r="35" spans="1:6" ht="12" customHeight="1" thickBot="1">
      <c r="A35" s="139" t="s">
        <v>420</v>
      </c>
      <c r="B35" s="19" t="s">
        <v>347</v>
      </c>
      <c r="C35" s="528">
        <f>SUM(E35/F35)*100</f>
        <v>85.41092803125156</v>
      </c>
      <c r="D35" s="21">
        <v>15196</v>
      </c>
      <c r="E35" s="21">
        <v>17054</v>
      </c>
      <c r="F35" s="22">
        <v>19967</v>
      </c>
    </row>
    <row r="36" spans="1:6" ht="12" customHeight="1" thickBot="1">
      <c r="A36" s="140" t="s">
        <v>421</v>
      </c>
      <c r="B36" s="8" t="s">
        <v>348</v>
      </c>
      <c r="C36" s="528">
        <f>SUM(E36/F36)*100</f>
        <v>83.0378726833199</v>
      </c>
      <c r="D36" s="10">
        <v>3620</v>
      </c>
      <c r="E36" s="10">
        <v>4122</v>
      </c>
      <c r="F36" s="11">
        <v>4964</v>
      </c>
    </row>
    <row r="37" spans="1:6" ht="12" customHeight="1" thickBot="1">
      <c r="A37" s="140" t="s">
        <v>422</v>
      </c>
      <c r="B37" s="8" t="s">
        <v>349</v>
      </c>
      <c r="C37" s="528">
        <f>SUM(E37/F37)*100</f>
        <v>153.04252199413492</v>
      </c>
      <c r="D37" s="16">
        <v>14885</v>
      </c>
      <c r="E37" s="16">
        <v>12525</v>
      </c>
      <c r="F37" s="17">
        <v>8184</v>
      </c>
    </row>
    <row r="38" spans="1:6" ht="12" customHeight="1" thickBot="1">
      <c r="A38" s="140" t="s">
        <v>423</v>
      </c>
      <c r="B38" s="23" t="s">
        <v>390</v>
      </c>
      <c r="C38" s="528"/>
      <c r="D38" s="16">
        <v>300</v>
      </c>
      <c r="E38" s="16">
        <v>300</v>
      </c>
      <c r="F38" s="17"/>
    </row>
    <row r="39" spans="1:6" ht="12" customHeight="1" thickBot="1">
      <c r="A39" s="140" t="s">
        <v>226</v>
      </c>
      <c r="B39" s="8" t="s">
        <v>435</v>
      </c>
      <c r="C39" s="528">
        <f>SUM(E39/F39)*100</f>
        <v>87.1422813381701</v>
      </c>
      <c r="D39" s="16">
        <v>4324</v>
      </c>
      <c r="E39" s="16">
        <v>4324</v>
      </c>
      <c r="F39" s="17">
        <v>4962</v>
      </c>
    </row>
    <row r="40" spans="1:6" ht="12" customHeight="1" thickBot="1">
      <c r="A40" s="140" t="s">
        <v>424</v>
      </c>
      <c r="B40" s="51" t="s">
        <v>522</v>
      </c>
      <c r="C40" s="528"/>
      <c r="D40" s="16">
        <v>3000</v>
      </c>
      <c r="E40" s="16">
        <v>3000</v>
      </c>
      <c r="F40" s="17"/>
    </row>
    <row r="41" spans="1:6" ht="12" customHeight="1" thickBot="1">
      <c r="A41" s="145" t="s">
        <v>319</v>
      </c>
      <c r="B41" s="134" t="s">
        <v>311</v>
      </c>
      <c r="C41" s="528"/>
      <c r="D41" s="165">
        <f>SUM(D42:D45)</f>
        <v>0</v>
      </c>
      <c r="E41" s="165">
        <f>SUM(E42:E45)</f>
        <v>0</v>
      </c>
      <c r="F41" s="166">
        <f>SUM(F42:F45)</f>
        <v>0</v>
      </c>
    </row>
    <row r="42" spans="1:6" ht="12" customHeight="1" thickBot="1">
      <c r="A42" s="143" t="s">
        <v>426</v>
      </c>
      <c r="B42" s="13" t="s">
        <v>54</v>
      </c>
      <c r="C42" s="528"/>
      <c r="D42" s="14"/>
      <c r="E42" s="14"/>
      <c r="F42" s="15"/>
    </row>
    <row r="43" spans="1:6" ht="12" customHeight="1" thickBot="1">
      <c r="A43" s="143" t="s">
        <v>427</v>
      </c>
      <c r="B43" s="8" t="s">
        <v>55</v>
      </c>
      <c r="C43" s="528"/>
      <c r="D43" s="10"/>
      <c r="E43" s="10"/>
      <c r="F43" s="11"/>
    </row>
    <row r="44" spans="1:6" ht="12" customHeight="1" thickBot="1">
      <c r="A44" s="143" t="s">
        <v>428</v>
      </c>
      <c r="B44" s="8" t="s">
        <v>437</v>
      </c>
      <c r="C44" s="528"/>
      <c r="D44" s="10"/>
      <c r="E44" s="10"/>
      <c r="F44" s="11"/>
    </row>
    <row r="45" spans="1:6" ht="12" customHeight="1" thickBot="1">
      <c r="A45" s="143" t="s">
        <v>429</v>
      </c>
      <c r="B45" s="8" t="s">
        <v>436</v>
      </c>
      <c r="C45" s="528"/>
      <c r="D45" s="10"/>
      <c r="E45" s="10"/>
      <c r="F45" s="11"/>
    </row>
    <row r="46" spans="1:6" ht="12" customHeight="1" thickBot="1">
      <c r="A46" s="145" t="s">
        <v>320</v>
      </c>
      <c r="B46" s="134" t="s">
        <v>312</v>
      </c>
      <c r="C46" s="528"/>
      <c r="D46" s="165">
        <f>SUM(D47:D48)</f>
        <v>0</v>
      </c>
      <c r="E46" s="165">
        <f>SUM(E47:E48)</f>
        <v>0</v>
      </c>
      <c r="F46" s="166">
        <f>SUM(F47:F48)</f>
        <v>0</v>
      </c>
    </row>
    <row r="47" spans="1:6" ht="12" customHeight="1" thickBot="1">
      <c r="A47" s="143" t="s">
        <v>394</v>
      </c>
      <c r="B47" s="13" t="s">
        <v>360</v>
      </c>
      <c r="C47" s="528"/>
      <c r="D47" s="14"/>
      <c r="E47" s="14"/>
      <c r="F47" s="15"/>
    </row>
    <row r="48" spans="1:6" ht="12" customHeight="1" thickBot="1">
      <c r="A48" s="140" t="s">
        <v>395</v>
      </c>
      <c r="B48" s="8" t="s">
        <v>361</v>
      </c>
      <c r="C48" s="528"/>
      <c r="D48" s="10"/>
      <c r="E48" s="10"/>
      <c r="F48" s="11"/>
    </row>
    <row r="49" spans="1:7" ht="12" customHeight="1" thickBot="1">
      <c r="A49" s="145" t="s">
        <v>321</v>
      </c>
      <c r="B49" s="134" t="s">
        <v>313</v>
      </c>
      <c r="C49" s="528"/>
      <c r="D49" s="135"/>
      <c r="E49" s="135"/>
      <c r="F49" s="136"/>
      <c r="G49" s="157"/>
    </row>
    <row r="50" spans="1:6" ht="12" customHeight="1" thickBot="1">
      <c r="A50" s="145" t="s">
        <v>322</v>
      </c>
      <c r="B50" s="344" t="s">
        <v>56</v>
      </c>
      <c r="C50" s="528">
        <f>SUM(E50/F50)*100</f>
        <v>108.53008377760854</v>
      </c>
      <c r="D50" s="165">
        <f>D34+D41+D46+D49</f>
        <v>41325</v>
      </c>
      <c r="E50" s="165">
        <f>E34+E41+E46+E49</f>
        <v>41325</v>
      </c>
      <c r="F50" s="166">
        <f>F34+F41+F46+F49</f>
        <v>38077</v>
      </c>
    </row>
    <row r="51" spans="1:6" ht="15" customHeight="1" thickBot="1">
      <c r="A51" s="404" t="s">
        <v>323</v>
      </c>
      <c r="B51" s="405" t="s">
        <v>57</v>
      </c>
      <c r="C51" s="528"/>
      <c r="D51" s="437"/>
      <c r="E51" s="437"/>
      <c r="F51" s="424"/>
    </row>
    <row r="52" spans="1:6" s="2" customFormat="1" ht="13.5" thickBot="1">
      <c r="A52" s="404" t="s">
        <v>324</v>
      </c>
      <c r="B52" s="405" t="s">
        <v>58</v>
      </c>
      <c r="C52" s="528">
        <f>SUM(E52/F52)*100</f>
        <v>108.53008377760854</v>
      </c>
      <c r="D52" s="425">
        <f>+D50+D51</f>
        <v>41325</v>
      </c>
      <c r="E52" s="425">
        <f>+E50+E51</f>
        <v>41325</v>
      </c>
      <c r="F52" s="426">
        <f>+F50+F51</f>
        <v>38077</v>
      </c>
    </row>
  </sheetData>
  <sheetProtection sheet="1"/>
  <mergeCells count="12">
    <mergeCell ref="E30:F30"/>
    <mergeCell ref="A31:A32"/>
    <mergeCell ref="B31:B32"/>
    <mergeCell ref="C31:C32"/>
    <mergeCell ref="D31:F31"/>
    <mergeCell ref="C4:C5"/>
    <mergeCell ref="D4:F4"/>
    <mergeCell ref="A1:F1"/>
    <mergeCell ref="A29:F29"/>
    <mergeCell ref="E3:F3"/>
    <mergeCell ref="A4:A5"/>
    <mergeCell ref="B4:B5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&amp;C4.2. sz. melléklet a  .../2013 (....)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23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47.125" style="171" customWidth="1"/>
    <col min="2" max="6" width="13.875" style="170" customWidth="1"/>
    <col min="7" max="7" width="13.875" style="206" customWidth="1"/>
    <col min="8" max="9" width="12.875" style="170" customWidth="1"/>
    <col min="10" max="10" width="13.875" style="170" customWidth="1"/>
    <col min="11" max="16384" width="9.375" style="170" customWidth="1"/>
  </cols>
  <sheetData>
    <row r="1" spans="6:7" ht="21.75" customHeight="1" thickBot="1">
      <c r="F1" s="590" t="s">
        <v>364</v>
      </c>
      <c r="G1" s="590"/>
    </row>
    <row r="2" spans="1:7" s="179" customFormat="1" ht="44.25" customHeight="1" thickBot="1">
      <c r="A2" s="176" t="s">
        <v>371</v>
      </c>
      <c r="B2" s="177" t="s">
        <v>372</v>
      </c>
      <c r="C2" s="177" t="s">
        <v>373</v>
      </c>
      <c r="D2" s="177" t="s">
        <v>510</v>
      </c>
      <c r="E2" s="177" t="s">
        <v>507</v>
      </c>
      <c r="F2" s="195" t="s">
        <v>508</v>
      </c>
      <c r="G2" s="195" t="s">
        <v>509</v>
      </c>
    </row>
    <row r="3" spans="1:7" s="200" customFormat="1" ht="13.5" customHeight="1" thickBot="1">
      <c r="A3" s="196">
        <v>1</v>
      </c>
      <c r="B3" s="197">
        <v>2</v>
      </c>
      <c r="C3" s="197">
        <v>3</v>
      </c>
      <c r="D3" s="197">
        <v>4</v>
      </c>
      <c r="E3" s="197">
        <v>5</v>
      </c>
      <c r="F3" s="198">
        <v>6</v>
      </c>
      <c r="G3" s="199" t="s">
        <v>62</v>
      </c>
    </row>
    <row r="4" spans="1:7" ht="15.75" customHeight="1">
      <c r="A4" s="183" t="s">
        <v>518</v>
      </c>
      <c r="B4" s="181">
        <v>639900</v>
      </c>
      <c r="C4" s="326">
        <v>2012</v>
      </c>
      <c r="D4" s="181"/>
      <c r="E4" s="181">
        <v>639900</v>
      </c>
      <c r="F4" s="182">
        <v>639900</v>
      </c>
      <c r="G4" s="328">
        <f aca="true" t="shared" si="0" ref="G4:G23">D4+F4</f>
        <v>639900</v>
      </c>
    </row>
    <row r="5" spans="1:7" ht="15.75" customHeight="1">
      <c r="A5" s="183" t="s">
        <v>524</v>
      </c>
      <c r="B5" s="181">
        <v>987500</v>
      </c>
      <c r="C5" s="326">
        <v>2012</v>
      </c>
      <c r="D5" s="181"/>
      <c r="E5" s="181">
        <v>987500</v>
      </c>
      <c r="F5" s="182">
        <v>987500</v>
      </c>
      <c r="G5" s="328">
        <f t="shared" si="0"/>
        <v>987500</v>
      </c>
    </row>
    <row r="6" spans="1:7" ht="15.75" customHeight="1">
      <c r="A6" s="183" t="s">
        <v>525</v>
      </c>
      <c r="B6" s="181">
        <v>4256981</v>
      </c>
      <c r="C6" s="326">
        <v>2012</v>
      </c>
      <c r="D6" s="181"/>
      <c r="E6" s="181">
        <v>4256981</v>
      </c>
      <c r="F6" s="182">
        <v>4256981</v>
      </c>
      <c r="G6" s="328">
        <f t="shared" si="0"/>
        <v>4256981</v>
      </c>
    </row>
    <row r="7" spans="1:7" ht="15.75" customHeight="1">
      <c r="A7" s="183"/>
      <c r="B7" s="181"/>
      <c r="C7" s="326"/>
      <c r="D7" s="181"/>
      <c r="E7" s="181"/>
      <c r="F7" s="182"/>
      <c r="G7" s="328">
        <f t="shared" si="0"/>
        <v>0</v>
      </c>
    </row>
    <row r="8" spans="1:7" ht="15.75" customHeight="1">
      <c r="A8" s="183"/>
      <c r="B8" s="181"/>
      <c r="C8" s="326"/>
      <c r="D8" s="181"/>
      <c r="E8" s="181"/>
      <c r="F8" s="182"/>
      <c r="G8" s="328">
        <f t="shared" si="0"/>
        <v>0</v>
      </c>
    </row>
    <row r="9" spans="1:7" ht="15.75" customHeight="1">
      <c r="A9" s="183"/>
      <c r="B9" s="181"/>
      <c r="C9" s="326"/>
      <c r="D9" s="181"/>
      <c r="E9" s="181"/>
      <c r="F9" s="182"/>
      <c r="G9" s="328">
        <f t="shared" si="0"/>
        <v>0</v>
      </c>
    </row>
    <row r="10" spans="1:7" ht="15.75" customHeight="1">
      <c r="A10" s="183"/>
      <c r="B10" s="181"/>
      <c r="C10" s="326"/>
      <c r="D10" s="181"/>
      <c r="E10" s="181"/>
      <c r="F10" s="182"/>
      <c r="G10" s="328">
        <f t="shared" si="0"/>
        <v>0</v>
      </c>
    </row>
    <row r="11" spans="1:7" ht="15.75" customHeight="1">
      <c r="A11" s="183"/>
      <c r="B11" s="181"/>
      <c r="C11" s="326"/>
      <c r="D11" s="181"/>
      <c r="E11" s="181"/>
      <c r="F11" s="182"/>
      <c r="G11" s="328">
        <f t="shared" si="0"/>
        <v>0</v>
      </c>
    </row>
    <row r="12" spans="1:7" ht="15.75" customHeight="1">
      <c r="A12" s="183"/>
      <c r="B12" s="181"/>
      <c r="C12" s="326"/>
      <c r="D12" s="181"/>
      <c r="E12" s="181"/>
      <c r="F12" s="182"/>
      <c r="G12" s="328">
        <f t="shared" si="0"/>
        <v>0</v>
      </c>
    </row>
    <row r="13" spans="1:7" ht="15.75" customHeight="1">
      <c r="A13" s="183"/>
      <c r="B13" s="181"/>
      <c r="C13" s="326"/>
      <c r="D13" s="181"/>
      <c r="E13" s="181"/>
      <c r="F13" s="182"/>
      <c r="G13" s="328">
        <f t="shared" si="0"/>
        <v>0</v>
      </c>
    </row>
    <row r="14" spans="1:7" ht="15.75" customHeight="1">
      <c r="A14" s="183"/>
      <c r="B14" s="181"/>
      <c r="C14" s="326"/>
      <c r="D14" s="181"/>
      <c r="E14" s="181"/>
      <c r="F14" s="182"/>
      <c r="G14" s="328">
        <f t="shared" si="0"/>
        <v>0</v>
      </c>
    </row>
    <row r="15" spans="1:7" ht="15.75" customHeight="1">
      <c r="A15" s="183"/>
      <c r="B15" s="181"/>
      <c r="C15" s="326"/>
      <c r="D15" s="181"/>
      <c r="E15" s="181"/>
      <c r="F15" s="182"/>
      <c r="G15" s="328">
        <f t="shared" si="0"/>
        <v>0</v>
      </c>
    </row>
    <row r="16" spans="1:7" ht="15.75" customHeight="1">
      <c r="A16" s="183"/>
      <c r="B16" s="181"/>
      <c r="C16" s="326"/>
      <c r="D16" s="181"/>
      <c r="E16" s="181"/>
      <c r="F16" s="182"/>
      <c r="G16" s="328">
        <f t="shared" si="0"/>
        <v>0</v>
      </c>
    </row>
    <row r="17" spans="1:7" ht="15.75" customHeight="1">
      <c r="A17" s="183"/>
      <c r="B17" s="181"/>
      <c r="C17" s="326"/>
      <c r="D17" s="181"/>
      <c r="E17" s="181"/>
      <c r="F17" s="182"/>
      <c r="G17" s="328">
        <f t="shared" si="0"/>
        <v>0</v>
      </c>
    </row>
    <row r="18" spans="1:7" ht="15.75" customHeight="1">
      <c r="A18" s="183"/>
      <c r="B18" s="181"/>
      <c r="C18" s="326"/>
      <c r="D18" s="181"/>
      <c r="E18" s="181"/>
      <c r="F18" s="182"/>
      <c r="G18" s="328">
        <f t="shared" si="0"/>
        <v>0</v>
      </c>
    </row>
    <row r="19" spans="1:7" ht="15.75" customHeight="1">
      <c r="A19" s="183"/>
      <c r="B19" s="181"/>
      <c r="C19" s="326"/>
      <c r="D19" s="181"/>
      <c r="E19" s="181"/>
      <c r="F19" s="182"/>
      <c r="G19" s="328">
        <f t="shared" si="0"/>
        <v>0</v>
      </c>
    </row>
    <row r="20" spans="1:7" ht="15.75" customHeight="1">
      <c r="A20" s="183"/>
      <c r="B20" s="181"/>
      <c r="C20" s="326"/>
      <c r="D20" s="181"/>
      <c r="E20" s="181"/>
      <c r="F20" s="182"/>
      <c r="G20" s="328">
        <f t="shared" si="0"/>
        <v>0</v>
      </c>
    </row>
    <row r="21" spans="1:7" ht="15.75" customHeight="1">
      <c r="A21" s="183"/>
      <c r="B21" s="181"/>
      <c r="C21" s="326"/>
      <c r="D21" s="181"/>
      <c r="E21" s="181"/>
      <c r="F21" s="182"/>
      <c r="G21" s="328">
        <f t="shared" si="0"/>
        <v>0</v>
      </c>
    </row>
    <row r="22" spans="1:7" ht="15.75" customHeight="1" thickBot="1">
      <c r="A22" s="201"/>
      <c r="B22" s="184"/>
      <c r="C22" s="327"/>
      <c r="D22" s="184"/>
      <c r="E22" s="184"/>
      <c r="F22" s="185"/>
      <c r="G22" s="329">
        <f t="shared" si="0"/>
        <v>0</v>
      </c>
    </row>
    <row r="23" spans="1:7" s="205" customFormat="1" ht="18" customHeight="1" thickBot="1">
      <c r="A23" s="55" t="s">
        <v>370</v>
      </c>
      <c r="B23" s="202">
        <f>SUM(B4:B22)</f>
        <v>5884381</v>
      </c>
      <c r="C23" s="325"/>
      <c r="D23" s="202">
        <f>SUM(D4:D22)</f>
        <v>0</v>
      </c>
      <c r="E23" s="202">
        <f>SUM(E4:E22)</f>
        <v>5884381</v>
      </c>
      <c r="F23" s="203">
        <f>SUM(F4:F22)</f>
        <v>5884381</v>
      </c>
      <c r="G23" s="204">
        <f t="shared" si="0"/>
        <v>5884381</v>
      </c>
    </row>
  </sheetData>
  <sheetProtection sheet="1"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5. melléklet a ..../2013. (...) önkormányzati rendelethez  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view="pageLayout" workbookViewId="0" topLeftCell="B1">
      <selection activeCell="F2" sqref="F2:G2"/>
    </sheetView>
  </sheetViews>
  <sheetFormatPr defaultColWidth="9.00390625" defaultRowHeight="12.75"/>
  <cols>
    <col min="1" max="1" width="6.875" style="171" customWidth="1"/>
    <col min="2" max="2" width="50.375" style="170" customWidth="1"/>
    <col min="3" max="5" width="12.875" style="170" customWidth="1"/>
    <col min="6" max="6" width="13.875" style="170" customWidth="1"/>
    <col min="7" max="7" width="15.50390625" style="170" customWidth="1"/>
    <col min="8" max="8" width="16.875" style="170" customWidth="1"/>
    <col min="9" max="16384" width="9.375" style="170" customWidth="1"/>
  </cols>
  <sheetData>
    <row r="1" spans="1:8" s="213" customFormat="1" ht="15.75" thickBot="1">
      <c r="A1" s="212"/>
      <c r="H1" s="172" t="s">
        <v>364</v>
      </c>
    </row>
    <row r="2" spans="1:8" s="207" customFormat="1" ht="26.25" customHeight="1">
      <c r="A2" s="581" t="s">
        <v>375</v>
      </c>
      <c r="B2" s="597" t="s">
        <v>378</v>
      </c>
      <c r="C2" s="581" t="s">
        <v>388</v>
      </c>
      <c r="D2" s="581" t="s">
        <v>389</v>
      </c>
      <c r="E2" s="593" t="s">
        <v>75</v>
      </c>
      <c r="F2" s="591" t="s">
        <v>197</v>
      </c>
      <c r="G2" s="592"/>
      <c r="H2" s="595" t="s">
        <v>76</v>
      </c>
    </row>
    <row r="3" spans="1:8" s="209" customFormat="1" ht="40.5" customHeight="1" thickBot="1">
      <c r="A3" s="582"/>
      <c r="B3" s="598"/>
      <c r="C3" s="598"/>
      <c r="D3" s="582"/>
      <c r="E3" s="594"/>
      <c r="F3" s="208" t="s">
        <v>214</v>
      </c>
      <c r="G3" s="214" t="s">
        <v>227</v>
      </c>
      <c r="H3" s="596"/>
    </row>
    <row r="4" spans="1:8" s="218" customFormat="1" ht="12.75" customHeight="1" thickBot="1">
      <c r="A4" s="215">
        <v>1</v>
      </c>
      <c r="B4" s="216">
        <v>2</v>
      </c>
      <c r="C4" s="216">
        <v>3</v>
      </c>
      <c r="D4" s="217">
        <v>4</v>
      </c>
      <c r="E4" s="215">
        <v>5</v>
      </c>
      <c r="F4" s="217">
        <v>6</v>
      </c>
      <c r="G4" s="217">
        <v>7</v>
      </c>
      <c r="H4" s="178">
        <v>8</v>
      </c>
    </row>
    <row r="5" spans="1:8" ht="19.5" customHeight="1" thickBot="1">
      <c r="A5" s="211" t="s">
        <v>318</v>
      </c>
      <c r="B5" s="219" t="s">
        <v>379</v>
      </c>
      <c r="C5" s="331"/>
      <c r="D5" s="333"/>
      <c r="E5" s="220">
        <f>SUM(E6:E9)</f>
        <v>0</v>
      </c>
      <c r="F5" s="189">
        <f>SUM(F6:F9)</f>
        <v>0</v>
      </c>
      <c r="G5" s="189">
        <f>SUM(G6:G9)</f>
        <v>0</v>
      </c>
      <c r="H5" s="190">
        <f>SUM(H6:H9)</f>
        <v>0</v>
      </c>
    </row>
    <row r="6" spans="1:8" ht="19.5" customHeight="1">
      <c r="A6" s="210" t="s">
        <v>319</v>
      </c>
      <c r="B6" s="559" t="s">
        <v>489</v>
      </c>
      <c r="C6" s="222"/>
      <c r="D6" s="223"/>
      <c r="E6" s="224"/>
      <c r="F6" s="181"/>
      <c r="G6" s="181"/>
      <c r="H6" s="53"/>
    </row>
    <row r="7" spans="1:8" ht="19.5" customHeight="1">
      <c r="A7" s="210" t="s">
        <v>320</v>
      </c>
      <c r="B7" s="221" t="s">
        <v>376</v>
      </c>
      <c r="C7" s="222"/>
      <c r="D7" s="223"/>
      <c r="E7" s="224"/>
      <c r="F7" s="181"/>
      <c r="G7" s="181"/>
      <c r="H7" s="53"/>
    </row>
    <row r="8" spans="1:8" ht="19.5" customHeight="1">
      <c r="A8" s="210" t="s">
        <v>321</v>
      </c>
      <c r="B8" s="221" t="s">
        <v>376</v>
      </c>
      <c r="C8" s="222"/>
      <c r="D8" s="223"/>
      <c r="E8" s="224"/>
      <c r="F8" s="181"/>
      <c r="G8" s="181"/>
      <c r="H8" s="53"/>
    </row>
    <row r="9" spans="1:8" ht="19.5" customHeight="1" thickBot="1">
      <c r="A9" s="210" t="s">
        <v>322</v>
      </c>
      <c r="B9" s="221" t="s">
        <v>376</v>
      </c>
      <c r="C9" s="222"/>
      <c r="D9" s="223"/>
      <c r="E9" s="224"/>
      <c r="F9" s="181"/>
      <c r="G9" s="181"/>
      <c r="H9" s="53"/>
    </row>
    <row r="10" spans="1:8" ht="19.5" customHeight="1" thickBot="1">
      <c r="A10" s="211" t="s">
        <v>323</v>
      </c>
      <c r="B10" s="219" t="s">
        <v>380</v>
      </c>
      <c r="C10" s="332"/>
      <c r="D10" s="334"/>
      <c r="E10" s="220">
        <f>SUM(E11:E14)</f>
        <v>0</v>
      </c>
      <c r="F10" s="189">
        <f>SUM(F11:F14)</f>
        <v>0</v>
      </c>
      <c r="G10" s="189">
        <f>SUM(G11:G14)</f>
        <v>0</v>
      </c>
      <c r="H10" s="190">
        <f>SUM(H11:H14)</f>
        <v>0</v>
      </c>
    </row>
    <row r="11" spans="1:8" ht="19.5" customHeight="1">
      <c r="A11" s="210" t="s">
        <v>324</v>
      </c>
      <c r="B11" s="559" t="s">
        <v>490</v>
      </c>
      <c r="C11" s="222"/>
      <c r="D11" s="223"/>
      <c r="E11" s="224"/>
      <c r="F11" s="181"/>
      <c r="G11" s="181"/>
      <c r="H11" s="53"/>
    </row>
    <row r="12" spans="1:8" ht="19.5" customHeight="1">
      <c r="A12" s="210" t="s">
        <v>325</v>
      </c>
      <c r="B12" s="221" t="s">
        <v>376</v>
      </c>
      <c r="C12" s="222"/>
      <c r="D12" s="223"/>
      <c r="E12" s="224"/>
      <c r="F12" s="181"/>
      <c r="G12" s="181"/>
      <c r="H12" s="53"/>
    </row>
    <row r="13" spans="1:8" ht="19.5" customHeight="1">
      <c r="A13" s="210" t="s">
        <v>326</v>
      </c>
      <c r="B13" s="221" t="s">
        <v>376</v>
      </c>
      <c r="C13" s="222"/>
      <c r="D13" s="223"/>
      <c r="E13" s="224"/>
      <c r="F13" s="181"/>
      <c r="G13" s="181"/>
      <c r="H13" s="53"/>
    </row>
    <row r="14" spans="1:8" ht="19.5" customHeight="1" thickBot="1">
      <c r="A14" s="210" t="s">
        <v>327</v>
      </c>
      <c r="B14" s="221" t="s">
        <v>376</v>
      </c>
      <c r="C14" s="222"/>
      <c r="D14" s="223"/>
      <c r="E14" s="224"/>
      <c r="F14" s="181"/>
      <c r="G14" s="181"/>
      <c r="H14" s="53"/>
    </row>
    <row r="15" spans="1:8" ht="19.5" customHeight="1" thickBot="1">
      <c r="A15" s="211" t="s">
        <v>328</v>
      </c>
      <c r="B15" s="219" t="s">
        <v>377</v>
      </c>
      <c r="C15" s="331"/>
      <c r="D15" s="333"/>
      <c r="E15" s="220">
        <f>E5+E10</f>
        <v>0</v>
      </c>
      <c r="F15" s="189">
        <f>F5+F10</f>
        <v>0</v>
      </c>
      <c r="G15" s="189">
        <f>G5+G10</f>
        <v>0</v>
      </c>
      <c r="H15" s="190">
        <f>H5+H10</f>
        <v>0</v>
      </c>
    </row>
    <row r="16" ht="19.5" customHeight="1"/>
  </sheetData>
  <sheetProtection sheet="1"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 
Az önkormányzat által nyújtott hitel és kölcsön alakulása
 lejárat és eszközök szerinti bontásban&amp;R&amp;"Times New Roman CE,Félkövér dőlt"&amp;11 6. melléklet a   /2013.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nyolczas</cp:lastModifiedBy>
  <cp:lastPrinted>2013-04-18T14:09:48Z</cp:lastPrinted>
  <dcterms:created xsi:type="dcterms:W3CDTF">1999-10-30T10:30:45Z</dcterms:created>
  <dcterms:modified xsi:type="dcterms:W3CDTF">2013-04-25T07:26:59Z</dcterms:modified>
  <cp:category/>
  <cp:version/>
  <cp:contentType/>
  <cp:contentStatus/>
</cp:coreProperties>
</file>